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使い方" sheetId="1" state="visible" r:id="rId3"/>
    <sheet name="社員名簿" sheetId="2" state="visible" r:id="rId4"/>
    <sheet name="資格・免許台帳" sheetId="3" state="visible" r:id="rId5"/>
    <sheet name="資格別 集計" sheetId="4" state="visible" r:id="rId6"/>
    <sheet name="記入例" sheetId="5" state="visible" r:id="rId7"/>
    <sheet name="マスタ" sheetId="6" state="visible" r:id="rId8"/>
  </sheets>
  <definedNames>
    <definedName function="false" hidden="false" localSheetId="5" name="_xlnm.Print_Area" vbProcedure="false">マスタ!$A$1:$L$46</definedName>
    <definedName function="false" hidden="false" localSheetId="0" name="_xlnm.Print_Area" vbProcedure="false">使い方!$A$1:$B$38</definedName>
    <definedName function="false" hidden="false" localSheetId="1" name="_xlnm.Print_Area" vbProcedure="false">社員名簿!$A$1:$M$46</definedName>
    <definedName function="false" hidden="false" localSheetId="1" name="_xlnm.Print_Titles" vbProcedure="false">社員名簿!$1:$6</definedName>
    <definedName function="false" hidden="true" localSheetId="1" name="_xlnm._FilterDatabase" vbProcedure="false">社員名簿!$A$6:$M$66</definedName>
    <definedName function="false" hidden="false" localSheetId="4" name="_xlnm.Print_Area" vbProcedure="false">記入例!$A$1:$N$8</definedName>
    <definedName function="false" hidden="false" localSheetId="2" name="_xlnm.Print_Area" vbProcedure="false">資格・免許台帳!$A$1:$N$56</definedName>
    <definedName function="false" hidden="false" localSheetId="2" name="_xlnm.Print_Titles" vbProcedure="false">資格・免許台帳!$1:$6</definedName>
    <definedName function="false" hidden="true" localSheetId="2" name="_xlnm._FilterDatabase" vbProcedure="false">資格・免許台帳!$A$6:$N$206</definedName>
    <definedName function="false" hidden="false" localSheetId="3" name="_xlnm.Print_Area" vbProcedure="false">'資格別 集計'!$A$1:$F$54</definedName>
    <definedName function="false" hidden="false" localSheetId="3" name="_xlnm.Print_Titles" vbProcedure="false">'資格別 集計'!$12:$12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<sst xmlns="http://schemas.openxmlformats.org/spreadsheetml/2006/main" count="288" uniqueCount="167">
  <si>
    <r>
      <rPr>
        <b val="true"/>
        <sz val="16"/>
        <color rgb="FF3A2A18"/>
        <rFont val="Noto Sans CJK SC"/>
        <family val="2"/>
      </rPr>
      <t xml:space="preserve">資格・免許管理簿（</t>
    </r>
    <r>
      <rPr>
        <b val="true"/>
        <sz val="16"/>
        <color rgb="FF3A2A18"/>
        <rFont val="Yu Gothic"/>
        <family val="0"/>
        <charset val="1"/>
      </rPr>
      <t xml:space="preserve">Excel</t>
    </r>
    <r>
      <rPr>
        <b val="true"/>
        <sz val="16"/>
        <color rgb="FF3A2A18"/>
        <rFont val="Noto Sans CJK SC"/>
        <family val="2"/>
      </rPr>
      <t xml:space="preserve">版）</t>
    </r>
  </si>
  <si>
    <t xml:space="preserve">社員ごとの免状・技能講習・特別教育の有効期限と再教育の時期を管理し、資格別の保有者を逆引きできる台帳です。</t>
  </si>
  <si>
    <t xml:space="preserve">■ シートの使い分け</t>
  </si>
  <si>
    <t xml:space="preserve">社員名簿</t>
  </si>
  <si>
    <r>
      <rPr>
        <sz val="10"/>
        <rFont val="Noto Sans CJK SC"/>
        <family val="2"/>
      </rPr>
      <t xml:space="preserve">社員を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人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行で登録します。保有資格数と期限切れ件数は自動で入ります。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横。</t>
    </r>
  </si>
  <si>
    <t xml:space="preserve">資格・免許台帳</t>
  </si>
  <si>
    <r>
      <rPr>
        <sz val="10"/>
        <rFont val="Noto Sans CJK SC"/>
        <family val="2"/>
      </rPr>
      <t xml:space="preserve">「誰が・何を・いつ取ったか」を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件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行で登録します。期限の管理はここです。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横。</t>
    </r>
  </si>
  <si>
    <t xml:space="preserve">資格別 集計</t>
  </si>
  <si>
    <r>
      <rPr>
        <sz val="10"/>
        <rFont val="Noto Sans CJK SC"/>
        <family val="2"/>
      </rPr>
      <t xml:space="preserve">資格ごとの保有者数と、有効／期限切れ／</t>
    </r>
    <r>
      <rPr>
        <sz val="10"/>
        <rFont val="Yu Gothic"/>
        <family val="0"/>
        <charset val="1"/>
      </rPr>
      <t xml:space="preserve">90</t>
    </r>
    <r>
      <rPr>
        <sz val="10"/>
        <rFont val="Noto Sans CJK SC"/>
        <family val="2"/>
      </rPr>
      <t xml:space="preserve">日以内の件数。誰が持っているかの逆引きに使えます。</t>
    </r>
  </si>
  <si>
    <t xml:space="preserve">記入例</t>
  </si>
  <si>
    <t xml:space="preserve">入力のしかたのサンプルです。実データは入れずに、見本として残しておく想定です。</t>
  </si>
  <si>
    <t xml:space="preserve">マスタ</t>
  </si>
  <si>
    <r>
      <rPr>
        <sz val="10"/>
        <rFont val="Noto Sans CJK SC"/>
        <family val="2"/>
      </rPr>
      <t xml:space="preserve">ドロップダウンの選択肢と、電気工事でよく使う資格</t>
    </r>
    <r>
      <rPr>
        <sz val="10"/>
        <rFont val="Yu Gothic"/>
        <family val="0"/>
        <charset val="1"/>
      </rPr>
      <t xml:space="preserve">39</t>
    </r>
    <r>
      <rPr>
        <sz val="10"/>
        <rFont val="Noto Sans CJK SC"/>
        <family val="2"/>
      </rPr>
      <t xml:space="preserve">種の再教育周期の目安一覧。</t>
    </r>
  </si>
  <si>
    <t xml:space="preserve">■ 入力するセルと自動のセル</t>
  </si>
  <si>
    <t xml:space="preserve">白いセル</t>
  </si>
  <si>
    <t xml:space="preserve">入力欄です。</t>
  </si>
  <si>
    <t xml:space="preserve">薄い灰色のセル</t>
  </si>
  <si>
    <t xml:space="preserve">数式が入っています。書き換えないでください。</t>
  </si>
  <si>
    <t xml:space="preserve">氏名（台帳）</t>
  </si>
  <si>
    <r>
      <rPr>
        <sz val="10"/>
        <rFont val="Noto Sans CJK SC"/>
        <family val="2"/>
      </rPr>
      <t xml:space="preserve">社員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を入れると社員名簿から自動で引いてきます。</t>
    </r>
  </si>
  <si>
    <t xml:space="preserve">次回期限</t>
  </si>
  <si>
    <t xml:space="preserve">「有効期限」に日付があればそれを使います。空欄なら 交付日＋再教育周期（年）で計算します。</t>
  </si>
  <si>
    <t xml:space="preserve">残日数・状態</t>
  </si>
  <si>
    <t xml:space="preserve">次回期限までの日数から自動判定します。マイナスは超過日数です。</t>
  </si>
  <si>
    <r>
      <rPr>
        <b val="true"/>
        <sz val="10"/>
        <rFont val="Noto Sans CJK SC"/>
        <family val="2"/>
      </rPr>
      <t xml:space="preserve">保有資格・期限切れ・</t>
    </r>
    <r>
      <rPr>
        <b val="true"/>
        <sz val="10"/>
        <rFont val="Yu Gothic"/>
        <family val="0"/>
        <charset val="1"/>
      </rPr>
      <t xml:space="preserve">90</t>
    </r>
    <r>
      <rPr>
        <b val="true"/>
        <sz val="10"/>
        <rFont val="Noto Sans CJK SC"/>
        <family val="2"/>
      </rPr>
      <t xml:space="preserve">日以内</t>
    </r>
  </si>
  <si>
    <t xml:space="preserve">資格・免許台帳から、その社員の件数を数えます。</t>
  </si>
  <si>
    <t xml:space="preserve">■ 有効期限と再教育周期の違い</t>
  </si>
  <si>
    <t xml:space="preserve">有効期限</t>
  </si>
  <si>
    <t xml:space="preserve">免状に有効期限が印字されているもの（消防設備士の免状など）は、この欄に日付を入れます。</t>
  </si>
  <si>
    <t xml:space="preserve">再教育周期</t>
  </si>
  <si>
    <t xml:space="preserve">期限は印字されていないが定期的な講習が要るもの（第一種電気工事士の定期講習、職長の能力向上教育など）は、交付日と周期（年）を入れます。</t>
  </si>
  <si>
    <t xml:space="preserve">※周期の年数は運用上の目安です。所属する登録教習機関・都道府県の案内をご確認ください。</t>
  </si>
  <si>
    <t xml:space="preserve">■ 行の色</t>
  </si>
  <si>
    <t xml:space="preserve">赤</t>
  </si>
  <si>
    <t xml:space="preserve">次回期限を過ぎている行／期限切れの資格を持つ社員の行。</t>
  </si>
  <si>
    <t xml:space="preserve">黄</t>
  </si>
  <si>
    <r>
      <rPr>
        <sz val="10"/>
        <rFont val="Noto Sans CJK SC"/>
        <family val="2"/>
      </rPr>
      <t xml:space="preserve">次回期限まで</t>
    </r>
    <r>
      <rPr>
        <sz val="10"/>
        <rFont val="Yu Gothic"/>
        <family val="0"/>
        <charset val="1"/>
      </rPr>
      <t xml:space="preserve">90</t>
    </r>
    <r>
      <rPr>
        <sz val="10"/>
        <rFont val="Noto Sans CJK SC"/>
        <family val="2"/>
      </rPr>
      <t xml:space="preserve">日以内の行。</t>
    </r>
  </si>
  <si>
    <r>
      <rPr>
        <b val="true"/>
        <sz val="11"/>
        <color rgb="FF3A2A18"/>
        <rFont val="Noto Sans CJK SC"/>
        <family val="2"/>
      </rPr>
      <t xml:space="preserve">■ 社員</t>
    </r>
    <r>
      <rPr>
        <b val="true"/>
        <sz val="11"/>
        <color rgb="FF3A2A18"/>
        <rFont val="Yu Gothic"/>
        <family val="0"/>
        <charset val="1"/>
      </rPr>
      <t xml:space="preserve">No</t>
    </r>
    <r>
      <rPr>
        <b val="true"/>
        <sz val="11"/>
        <color rgb="FF3A2A18"/>
        <rFont val="Noto Sans CJK SC"/>
        <family val="2"/>
      </rPr>
      <t xml:space="preserve">の付け方</t>
    </r>
  </si>
  <si>
    <r>
      <rPr>
        <sz val="10"/>
        <rFont val="Noto Sans CJK SC"/>
        <family val="2"/>
      </rPr>
      <t xml:space="preserve">資格・免許台帳の「社員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」は、社員名簿の「社員</t>
    </r>
    <r>
      <rPr>
        <sz val="10"/>
        <rFont val="Yu Gothic"/>
        <family val="0"/>
        <charset val="1"/>
      </rPr>
      <t xml:space="preserve">No</t>
    </r>
    <r>
      <rPr>
        <sz val="10"/>
        <rFont val="Noto Sans CJK SC"/>
        <family val="2"/>
      </rPr>
      <t xml:space="preserve">」と同じ文字で入力してください（ドロップダウンから選べます）。</t>
    </r>
  </si>
  <si>
    <t xml:space="preserve">一致しないと氏名が引けず、社員名簿の件数にも反映されません。</t>
  </si>
  <si>
    <t xml:space="preserve">■ 印刷</t>
  </si>
  <si>
    <r>
      <rPr>
        <sz val="10"/>
        <rFont val="Noto Sans CJK SC"/>
        <family val="2"/>
      </rPr>
      <t xml:space="preserve">社員名簿・資格・免許台帳とも 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横・幅に合わせて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ページ・見出し行の繰り返しあり。</t>
    </r>
  </si>
  <si>
    <r>
      <rPr>
        <sz val="10"/>
        <rFont val="Noto Sans CJK SC"/>
        <family val="2"/>
      </rPr>
      <t xml:space="preserve">既定の印刷範囲は先頭</t>
    </r>
    <r>
      <rPr>
        <sz val="10"/>
        <rFont val="Yu Gothic"/>
        <family val="0"/>
        <charset val="1"/>
      </rPr>
      <t xml:space="preserve">40</t>
    </r>
    <r>
      <rPr>
        <sz val="10"/>
        <rFont val="Noto Sans CJK SC"/>
        <family val="2"/>
      </rPr>
      <t xml:space="preserve">行（台帳は</t>
    </r>
    <r>
      <rPr>
        <sz val="10"/>
        <rFont val="Yu Gothic"/>
        <family val="0"/>
        <charset val="1"/>
      </rPr>
      <t xml:space="preserve">50</t>
    </r>
    <r>
      <rPr>
        <sz val="10"/>
        <rFont val="Noto Sans CJK SC"/>
        <family val="2"/>
      </rPr>
      <t xml:space="preserve">行）です。それより下も印刷するときは［ページレイアウト］→［印刷範囲］で広げてください。</t>
    </r>
  </si>
  <si>
    <t xml:space="preserve">■ 出典・前提</t>
  </si>
  <si>
    <r>
      <rPr>
        <sz val="10"/>
        <rFont val="Noto Sans CJK SC"/>
        <family val="2"/>
      </rPr>
      <t xml:space="preserve">セコサポの</t>
    </r>
    <r>
      <rPr>
        <sz val="10"/>
        <rFont val="Yu Gothic"/>
        <family val="0"/>
        <charset val="1"/>
      </rPr>
      <t xml:space="preserve">Web</t>
    </r>
    <r>
      <rPr>
        <sz val="10"/>
        <rFont val="Noto Sans CJK SC"/>
        <family val="2"/>
      </rPr>
      <t xml:space="preserve">ツール版と同じ判定ロジックを、</t>
    </r>
    <r>
      <rPr>
        <sz val="10"/>
        <rFont val="Yu Gothic"/>
        <family val="0"/>
        <charset val="1"/>
      </rPr>
      <t xml:space="preserve">Excel</t>
    </r>
    <r>
      <rPr>
        <sz val="10"/>
        <rFont val="Noto Sans CJK SC"/>
        <family val="2"/>
      </rPr>
      <t xml:space="preserve">の数式で再現したものです。</t>
    </r>
  </si>
  <si>
    <r>
      <rPr>
        <sz val="10"/>
        <rFont val="Noto Sans CJK SC"/>
        <family val="2"/>
      </rPr>
      <t xml:space="preserve">期限</t>
    </r>
    <r>
      <rPr>
        <sz val="10"/>
        <rFont val="Yu Gothic"/>
        <family val="0"/>
        <charset val="1"/>
      </rPr>
      <t xml:space="preserve">90</t>
    </r>
    <r>
      <rPr>
        <sz val="10"/>
        <rFont val="Noto Sans CJK SC"/>
        <family val="2"/>
      </rPr>
      <t xml:space="preserve">日前を警告する基準は、運用上の目安として設定しています。</t>
    </r>
  </si>
  <si>
    <t xml:space="preserve">社 員 名 簿</t>
  </si>
  <si>
    <t xml:space="preserve">自社名</t>
  </si>
  <si>
    <t xml:space="preserve">部署</t>
  </si>
  <si>
    <t xml:space="preserve">作成日</t>
  </si>
  <si>
    <t xml:space="preserve">管理責任者</t>
  </si>
  <si>
    <t xml:space="preserve">備考</t>
  </si>
  <si>
    <t xml:space="preserve">No</t>
  </si>
  <si>
    <r>
      <rPr>
        <b val="true"/>
        <sz val="9.5"/>
        <color rgb="FF1F2937"/>
        <rFont val="Noto Sans CJK SC"/>
        <family val="2"/>
      </rPr>
      <t xml:space="preserve">社員</t>
    </r>
    <r>
      <rPr>
        <b val="true"/>
        <sz val="9.5"/>
        <color rgb="FF1F2937"/>
        <rFont val="Yu Gothic"/>
        <family val="0"/>
        <charset val="1"/>
      </rPr>
      <t xml:space="preserve">No</t>
    </r>
  </si>
  <si>
    <t xml:space="preserve">氏名</t>
  </si>
  <si>
    <t xml:space="preserve">フリガナ</t>
  </si>
  <si>
    <t xml:space="preserve">所属</t>
  </si>
  <si>
    <t xml:space="preserve">職位</t>
  </si>
  <si>
    <t xml:space="preserve">入社日</t>
  </si>
  <si>
    <t xml:space="preserve">在籍</t>
  </si>
  <si>
    <t xml:space="preserve">保有資格</t>
  </si>
  <si>
    <t xml:space="preserve">期限切れ</t>
  </si>
  <si>
    <r>
      <rPr>
        <b val="true"/>
        <sz val="9.5"/>
        <color rgb="FF1F2937"/>
        <rFont val="Yu Gothic"/>
        <family val="0"/>
        <charset val="1"/>
      </rPr>
      <t xml:space="preserve">90</t>
    </r>
    <r>
      <rPr>
        <b val="true"/>
        <sz val="9.5"/>
        <color rgb="FF1F2937"/>
        <rFont val="Noto Sans CJK SC"/>
        <family val="2"/>
      </rPr>
      <t xml:space="preserve">日以内</t>
    </r>
  </si>
  <si>
    <t xml:space="preserve">状態</t>
  </si>
  <si>
    <t xml:space="preserve">資 格 ・ 免 許 台 帳</t>
  </si>
  <si>
    <t xml:space="preserve">資格・免許名</t>
  </si>
  <si>
    <t xml:space="preserve">種別</t>
  </si>
  <si>
    <t xml:space="preserve">免状・修了証番号</t>
  </si>
  <si>
    <t xml:space="preserve">交付日</t>
  </si>
  <si>
    <r>
      <rPr>
        <b val="true"/>
        <sz val="9.5"/>
        <color rgb="FF1F2937"/>
        <rFont val="Noto Sans CJK SC"/>
        <family val="2"/>
      </rPr>
      <t xml:space="preserve">再教育周期</t>
    </r>
    <r>
      <rPr>
        <b val="true"/>
        <sz val="9.5"/>
        <color rgb="FF1F2937"/>
        <rFont val="Yu Gothic"/>
        <family val="0"/>
        <charset val="1"/>
      </rPr>
      <t xml:space="preserve">(</t>
    </r>
    <r>
      <rPr>
        <b val="true"/>
        <sz val="9.5"/>
        <color rgb="FF1F2937"/>
        <rFont val="Noto Sans CJK SC"/>
        <family val="2"/>
      </rPr>
      <t xml:space="preserve">年</t>
    </r>
    <r>
      <rPr>
        <b val="true"/>
        <sz val="9.5"/>
        <color rgb="FF1F2937"/>
        <rFont val="Yu Gothic"/>
        <family val="0"/>
        <charset val="1"/>
      </rPr>
      <t xml:space="preserve">)</t>
    </r>
  </si>
  <si>
    <t xml:space="preserve">残日数</t>
  </si>
  <si>
    <t xml:space="preserve">発行機関</t>
  </si>
  <si>
    <t xml:space="preserve">資 格 別 の 保 有 状 況</t>
  </si>
  <si>
    <t xml:space="preserve">「資格・免許台帳」の入力から自動集計します。数値を直接書き換えないでください。</t>
  </si>
  <si>
    <t xml:space="preserve">全体</t>
  </si>
  <si>
    <t xml:space="preserve">件数</t>
  </si>
  <si>
    <t xml:space="preserve">登録している社員</t>
  </si>
  <si>
    <t xml:space="preserve">資格・免許の登録件数</t>
  </si>
  <si>
    <r>
      <rPr>
        <sz val="10"/>
        <rFont val="Yu Gothic"/>
        <family val="0"/>
        <charset val="1"/>
      </rPr>
      <t xml:space="preserve">90</t>
    </r>
    <r>
      <rPr>
        <sz val="10"/>
        <rFont val="Noto Sans CJK SC"/>
        <family val="2"/>
      </rPr>
      <t xml:space="preserve">日以内に更新</t>
    </r>
  </si>
  <si>
    <t xml:space="preserve">期限切れの資格を持つ社員</t>
  </si>
  <si>
    <t xml:space="preserve">保有者</t>
  </si>
  <si>
    <t xml:space="preserve">有効</t>
  </si>
  <si>
    <t xml:space="preserve">資格名はマスタシートの一覧と同じ文字のときに数えます。自社の言い方に変えるときは、マスタシートと資格・免許台帳の両方を同じ文字に合わせてください。</t>
  </si>
  <si>
    <r>
      <rPr>
        <b val="true"/>
        <sz val="11"/>
        <color rgb="FF3A2A18"/>
        <rFont val="Noto Sans CJK SC"/>
        <family val="2"/>
      </rPr>
      <t xml:space="preserve">記入例（資格・免許台帳。この</t>
    </r>
    <r>
      <rPr>
        <b val="true"/>
        <sz val="11"/>
        <color rgb="FF3A2A18"/>
        <rFont val="Yu Gothic"/>
        <family val="0"/>
        <charset val="1"/>
      </rPr>
      <t xml:space="preserve">3</t>
    </r>
    <r>
      <rPr>
        <b val="true"/>
        <sz val="11"/>
        <color rgb="FF3A2A18"/>
        <rFont val="Noto Sans CJK SC"/>
        <family val="2"/>
      </rPr>
      <t xml:space="preserve">行を参考に入力してください）</t>
    </r>
  </si>
  <si>
    <t xml:space="preserve">E-001</t>
  </si>
  <si>
    <t xml:space="preserve">山田 太郎</t>
  </si>
  <si>
    <t xml:space="preserve">第一種電気工事士</t>
  </si>
  <si>
    <t xml:space="preserve">免状・国家資格</t>
  </si>
  <si>
    <r>
      <rPr>
        <sz val="10"/>
        <rFont val="Noto Sans CJK SC"/>
        <family val="2"/>
      </rPr>
      <t xml:space="preserve">第</t>
    </r>
    <r>
      <rPr>
        <sz val="10"/>
        <rFont val="Yu Gothic"/>
        <family val="0"/>
        <charset val="1"/>
      </rPr>
      <t xml:space="preserve">123456</t>
    </r>
    <r>
      <rPr>
        <sz val="10"/>
        <rFont val="Noto Sans CJK SC"/>
        <family val="2"/>
      </rPr>
      <t xml:space="preserve">号</t>
    </r>
  </si>
  <si>
    <r>
      <rPr>
        <sz val="10"/>
        <rFont val="Noto Sans CJK SC"/>
        <family val="2"/>
      </rPr>
      <t xml:space="preserve">更新まで </t>
    </r>
    <r>
      <rPr>
        <sz val="10"/>
        <rFont val="Yu Gothic"/>
        <family val="0"/>
        <charset val="1"/>
      </rPr>
      <t xml:space="preserve">79</t>
    </r>
    <r>
      <rPr>
        <sz val="10"/>
        <rFont val="Noto Sans CJK SC"/>
        <family val="2"/>
      </rPr>
      <t xml:space="preserve">日</t>
    </r>
  </si>
  <si>
    <t xml:space="preserve">都道府県知事</t>
  </si>
  <si>
    <t xml:space="preserve">定期講習の受講時期。受講後に交付日を更新する</t>
  </si>
  <si>
    <t xml:space="preserve">職長・安全衛生責任者教育</t>
  </si>
  <si>
    <t xml:space="preserve">技能講習</t>
  </si>
  <si>
    <r>
      <rPr>
        <sz val="10"/>
        <rFont val="Noto Sans CJK SC"/>
        <family val="2"/>
      </rPr>
      <t xml:space="preserve">第</t>
    </r>
    <r>
      <rPr>
        <sz val="10"/>
        <rFont val="Yu Gothic"/>
        <family val="0"/>
        <charset val="1"/>
      </rPr>
      <t xml:space="preserve">A-1001</t>
    </r>
    <r>
      <rPr>
        <sz val="10"/>
        <rFont val="Noto Sans CJK SC"/>
        <family val="2"/>
      </rPr>
      <t xml:space="preserve">号</t>
    </r>
  </si>
  <si>
    <r>
      <rPr>
        <sz val="10"/>
        <rFont val="Noto Sans CJK SC"/>
        <family val="2"/>
      </rPr>
      <t xml:space="preserve">期限切れ </t>
    </r>
    <r>
      <rPr>
        <sz val="10"/>
        <rFont val="Yu Gothic"/>
        <family val="0"/>
        <charset val="1"/>
      </rPr>
      <t xml:space="preserve">449</t>
    </r>
    <r>
      <rPr>
        <sz val="10"/>
        <rFont val="Noto Sans CJK SC"/>
        <family val="2"/>
      </rPr>
      <t xml:space="preserve">日</t>
    </r>
  </si>
  <si>
    <t xml:space="preserve">登録教習機関</t>
  </si>
  <si>
    <t xml:space="preserve">能力向上教育（再教育）が未受講</t>
  </si>
  <si>
    <t xml:space="preserve">E-002</t>
  </si>
  <si>
    <t xml:space="preserve">佐藤 健</t>
  </si>
  <si>
    <t xml:space="preserve">第二種電気工事士</t>
  </si>
  <si>
    <r>
      <rPr>
        <sz val="10"/>
        <rFont val="Noto Sans CJK SC"/>
        <family val="2"/>
      </rPr>
      <t xml:space="preserve">第</t>
    </r>
    <r>
      <rPr>
        <sz val="10"/>
        <rFont val="Yu Gothic"/>
        <family val="0"/>
        <charset val="1"/>
      </rPr>
      <t xml:space="preserve">234567</t>
    </r>
    <r>
      <rPr>
        <sz val="10"/>
        <rFont val="Noto Sans CJK SC"/>
        <family val="2"/>
      </rPr>
      <t xml:space="preserve">号</t>
    </r>
  </si>
  <si>
    <t xml:space="preserve">期限なし</t>
  </si>
  <si>
    <t xml:space="preserve">「氏名」「次回期限」「残日数」「状態」は本来は自動計算です。ここでは見本として値を直接入れています。</t>
  </si>
  <si>
    <t xml:space="preserve">選択肢と設定</t>
  </si>
  <si>
    <t xml:space="preserve">年数</t>
  </si>
  <si>
    <t xml:space="preserve">電気工事でよく使う資格・免許と再教育周期の目安</t>
  </si>
  <si>
    <t xml:space="preserve">現場代理人</t>
  </si>
  <si>
    <r>
      <rPr>
        <b val="true"/>
        <sz val="9.5"/>
        <color rgb="FF1F2937"/>
        <rFont val="Noto Sans CJK SC"/>
        <family val="2"/>
      </rPr>
      <t xml:space="preserve">周期</t>
    </r>
    <r>
      <rPr>
        <b val="true"/>
        <sz val="9.5"/>
        <color rgb="FF1F2937"/>
        <rFont val="Yu Gothic"/>
        <family val="0"/>
        <charset val="1"/>
      </rPr>
      <t xml:space="preserve">(</t>
    </r>
    <r>
      <rPr>
        <b val="true"/>
        <sz val="9.5"/>
        <color rgb="FF1F2937"/>
        <rFont val="Noto Sans CJK SC"/>
        <family val="2"/>
      </rPr>
      <t xml:space="preserve">年</t>
    </r>
    <r>
      <rPr>
        <b val="true"/>
        <sz val="9.5"/>
        <color rgb="FF1F2937"/>
        <rFont val="Yu Gothic"/>
        <family val="0"/>
        <charset val="1"/>
      </rPr>
      <t xml:space="preserve">)</t>
    </r>
  </si>
  <si>
    <t xml:space="preserve">発行機関の例</t>
  </si>
  <si>
    <t xml:space="preserve">主任技術者</t>
  </si>
  <si>
    <t xml:space="preserve">休職</t>
  </si>
  <si>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年ごと</t>
    </r>
  </si>
  <si>
    <t xml:space="preserve">特別教育</t>
  </si>
  <si>
    <t xml:space="preserve">職長</t>
  </si>
  <si>
    <t xml:space="preserve">退職</t>
  </si>
  <si>
    <r>
      <rPr>
        <sz val="10"/>
        <rFont val="Yu Gothic"/>
        <family val="0"/>
        <charset val="1"/>
      </rPr>
      <t xml:space="preserve">5</t>
    </r>
    <r>
      <rPr>
        <sz val="10"/>
        <rFont val="Noto Sans CJK SC"/>
        <family val="2"/>
      </rPr>
      <t xml:space="preserve">年ごと</t>
    </r>
  </si>
  <si>
    <t xml:space="preserve">安全衛生教育</t>
  </si>
  <si>
    <t xml:space="preserve">作業員</t>
  </si>
  <si>
    <r>
      <rPr>
        <sz val="10"/>
        <rFont val="Yu Gothic"/>
        <family val="0"/>
        <charset val="1"/>
      </rPr>
      <t xml:space="preserve">10</t>
    </r>
    <r>
      <rPr>
        <sz val="10"/>
        <rFont val="Noto Sans CJK SC"/>
        <family val="2"/>
      </rPr>
      <t xml:space="preserve">年ごと</t>
    </r>
  </si>
  <si>
    <t xml:space="preserve">認定電気工事従事者</t>
  </si>
  <si>
    <t xml:space="preserve">経済産業省</t>
  </si>
  <si>
    <t xml:space="preserve">その他</t>
  </si>
  <si>
    <t xml:space="preserve">見習い</t>
  </si>
  <si>
    <t xml:space="preserve">特種電気工事資格者（ネオン）</t>
  </si>
  <si>
    <t xml:space="preserve">事務</t>
  </si>
  <si>
    <t xml:space="preserve">特種電気工事資格者（非常用予備発電装置）</t>
  </si>
  <si>
    <t xml:space="preserve">第三種電気主任技術者</t>
  </si>
  <si>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級電気工事施工管理技士</t>
    </r>
  </si>
  <si>
    <t xml:space="preserve">国土交通省</t>
  </si>
  <si>
    <r>
      <rPr>
        <sz val="10"/>
        <rFont val="Yu Gothic"/>
        <family val="0"/>
        <charset val="1"/>
      </rPr>
      <t xml:space="preserve">2</t>
    </r>
    <r>
      <rPr>
        <sz val="10"/>
        <rFont val="Noto Sans CJK SC"/>
        <family val="2"/>
      </rPr>
      <t xml:space="preserve">級電気工事施工管理技士</t>
    </r>
  </si>
  <si>
    <r>
      <rPr>
        <sz val="10"/>
        <rFont val="Noto Sans CJK SC"/>
        <family val="2"/>
      </rPr>
      <t xml:space="preserve">消防設備士 甲種第</t>
    </r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類</t>
    </r>
  </si>
  <si>
    <r>
      <rPr>
        <sz val="10"/>
        <rFont val="Noto Sans CJK SC"/>
        <family val="2"/>
      </rPr>
      <t xml:space="preserve">消防設備士 乙種第</t>
    </r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類</t>
    </r>
  </si>
  <si>
    <t xml:space="preserve">工事担任者（第一級デジタル通信）</t>
  </si>
  <si>
    <t xml:space="preserve">総務省</t>
  </si>
  <si>
    <r>
      <rPr>
        <sz val="10"/>
        <rFont val="Noto Sans CJK SC"/>
        <family val="2"/>
      </rPr>
      <t xml:space="preserve">高所作業車運転（</t>
    </r>
    <r>
      <rPr>
        <sz val="10"/>
        <rFont val="Yu Gothic"/>
        <family val="0"/>
        <charset val="1"/>
      </rPr>
      <t xml:space="preserve">10m</t>
    </r>
    <r>
      <rPr>
        <sz val="10"/>
        <rFont val="Noto Sans CJK SC"/>
        <family val="2"/>
      </rPr>
      <t xml:space="preserve">以上）</t>
    </r>
  </si>
  <si>
    <r>
      <rPr>
        <sz val="10"/>
        <rFont val="Noto Sans CJK SC"/>
        <family val="2"/>
      </rPr>
      <t xml:space="preserve">フォークリフト運転（</t>
    </r>
    <r>
      <rPr>
        <sz val="10"/>
        <rFont val="Yu Gothic"/>
        <family val="0"/>
        <charset val="1"/>
      </rPr>
      <t xml:space="preserve">1t</t>
    </r>
    <r>
      <rPr>
        <sz val="10"/>
        <rFont val="Noto Sans CJK SC"/>
        <family val="2"/>
      </rPr>
      <t xml:space="preserve">以上）</t>
    </r>
  </si>
  <si>
    <r>
      <rPr>
        <sz val="10"/>
        <rFont val="Noto Sans CJK SC"/>
        <family val="2"/>
      </rPr>
      <t xml:space="preserve">玉掛け（</t>
    </r>
    <r>
      <rPr>
        <sz val="10"/>
        <rFont val="Yu Gothic"/>
        <family val="0"/>
        <charset val="1"/>
      </rPr>
      <t xml:space="preserve">1t</t>
    </r>
    <r>
      <rPr>
        <sz val="10"/>
        <rFont val="Noto Sans CJK SC"/>
        <family val="2"/>
      </rPr>
      <t xml:space="preserve">以上）</t>
    </r>
  </si>
  <si>
    <t xml:space="preserve">小型移動式クレーン運転</t>
  </si>
  <si>
    <t xml:space="preserve">足場の組立て等作業主任者</t>
  </si>
  <si>
    <t xml:space="preserve">酸素欠乏・硫化水素危険作業主任者</t>
  </si>
  <si>
    <t xml:space="preserve">石綿作業主任者</t>
  </si>
  <si>
    <t xml:space="preserve">ガス溶接技能講習</t>
  </si>
  <si>
    <t xml:space="preserve">低圧電気取扱業務</t>
  </si>
  <si>
    <t xml:space="preserve">事業者・教習機関</t>
  </si>
  <si>
    <t xml:space="preserve">高圧・特別高圧電気取扱業務</t>
  </si>
  <si>
    <t xml:space="preserve">フルハーネス型墜落制止用器具</t>
  </si>
  <si>
    <t xml:space="preserve">足場の組立て等の業務</t>
  </si>
  <si>
    <t xml:space="preserve">ロープ高所作業</t>
  </si>
  <si>
    <r>
      <rPr>
        <sz val="10"/>
        <rFont val="Noto Sans CJK SC"/>
        <family val="2"/>
      </rPr>
      <t xml:space="preserve">高所作業車運転（</t>
    </r>
    <r>
      <rPr>
        <sz val="10"/>
        <rFont val="Yu Gothic"/>
        <family val="0"/>
        <charset val="1"/>
      </rPr>
      <t xml:space="preserve">10m</t>
    </r>
    <r>
      <rPr>
        <sz val="10"/>
        <rFont val="Noto Sans CJK SC"/>
        <family val="2"/>
      </rPr>
      <t xml:space="preserve">未満）</t>
    </r>
  </si>
  <si>
    <t xml:space="preserve">自由研削といしの取替え等</t>
  </si>
  <si>
    <t xml:space="preserve">アーク溶接等の業務</t>
  </si>
  <si>
    <t xml:space="preserve">石綿使用建築物等解体等の業務</t>
  </si>
  <si>
    <t xml:space="preserve">粉じん作業に係る特別教育</t>
  </si>
  <si>
    <t xml:space="preserve">職長等能力向上教育（再教育）</t>
  </si>
  <si>
    <t xml:space="preserve">第一種電気工事士定期講習</t>
  </si>
  <si>
    <t xml:space="preserve">指定講習機関</t>
  </si>
  <si>
    <t xml:space="preserve">安全衛生推進者</t>
  </si>
  <si>
    <r>
      <rPr>
        <sz val="10"/>
        <rFont val="Noto Sans CJK SC"/>
        <family val="2"/>
      </rPr>
      <t xml:space="preserve">危険予知訓練（</t>
    </r>
    <r>
      <rPr>
        <sz val="10"/>
        <rFont val="Yu Gothic"/>
        <family val="0"/>
        <charset val="1"/>
      </rPr>
      <t xml:space="preserve">KYT</t>
    </r>
    <r>
      <rPr>
        <sz val="10"/>
        <rFont val="Noto Sans CJK SC"/>
        <family val="2"/>
      </rPr>
      <t xml:space="preserve">）研修</t>
    </r>
  </si>
  <si>
    <t xml:space="preserve">社内</t>
  </si>
  <si>
    <t xml:space="preserve">雇入れ時教育</t>
  </si>
  <si>
    <t xml:space="preserve">作業内容変更時教育</t>
  </si>
  <si>
    <t xml:space="preserve">普通自動車運転免許</t>
  </si>
  <si>
    <t xml:space="preserve">公安委員会</t>
  </si>
  <si>
    <t xml:space="preserve">準中型自動車運転免許</t>
  </si>
  <si>
    <t xml:space="preserve">社内認定（高圧受電作業）</t>
  </si>
  <si>
    <r>
      <rPr>
        <sz val="9"/>
        <color rgb="FF6B7280"/>
        <rFont val="Noto Sans CJK SC"/>
        <family val="2"/>
      </rPr>
      <t xml:space="preserve">周期の年数は運用上の目安です。第一種電気工事士の定期講習は電気工事士法により</t>
    </r>
    <r>
      <rPr>
        <sz val="9"/>
        <color rgb="FF6B7280"/>
        <rFont val="Yu Gothic"/>
        <family val="0"/>
        <charset val="1"/>
      </rPr>
      <t xml:space="preserve">5</t>
    </r>
    <r>
      <rPr>
        <sz val="9"/>
        <color rgb="FF6B7280"/>
        <rFont val="Noto Sans CJK SC"/>
        <family val="2"/>
      </rPr>
      <t xml:space="preserve">年以内ごと、職長等能力向上教育（再教育）はおおむね</t>
    </r>
    <r>
      <rPr>
        <sz val="9"/>
        <color rgb="FF6B7280"/>
        <rFont val="Yu Gothic"/>
        <family val="0"/>
        <charset val="1"/>
      </rPr>
      <t xml:space="preserve">5</t>
    </r>
    <r>
      <rPr>
        <sz val="9"/>
        <color rgb="FF6B7280"/>
        <rFont val="Noto Sans CJK SC"/>
        <family val="2"/>
      </rPr>
      <t xml:space="preserve">年ごとが目安とされています。実際の受講時期は、都道府県および登録教習機関の案内をご確認ください。</t>
    </r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</si>
</sst>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yyyy/m/d"/>
    <numFmt numFmtId="166" formatCode="0\日"/>
    <numFmt numFmtId="167" formatCode="General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3A2A18"/>
      <name val="Noto Sans CJK SC"/>
      <family val="2"/>
    </font>
    <font>
      <b val="true"/>
      <sz val="16"/>
      <color rgb="FF3A2A18"/>
      <name val="Yu Gothic"/>
      <family val="0"/>
      <charset val="1"/>
    </font>
    <font>
      <sz val="9"/>
      <color rgb="FF6B7280"/>
      <name val="Noto Sans CJK SC"/>
      <family val="2"/>
    </font>
    <font>
      <b val="true"/>
      <sz val="11"/>
      <color rgb="FF3A2A18"/>
      <name val="Noto Sans CJK SC"/>
      <family val="2"/>
    </font>
    <font>
      <b val="true"/>
      <sz val="10"/>
      <name val="Noto Sans CJK SC"/>
      <family val="2"/>
    </font>
    <font>
      <sz val="10"/>
      <name val="Noto Sans CJK SC"/>
      <family val="2"/>
    </font>
    <font>
      <sz val="10"/>
      <name val="Yu Gothic"/>
      <family val="0"/>
      <charset val="1"/>
    </font>
    <font>
      <b val="true"/>
      <sz val="10"/>
      <name val="Yu Gothic"/>
      <family val="0"/>
      <charset val="1"/>
    </font>
    <font>
      <b val="true"/>
      <sz val="11"/>
      <color rgb="FF3A2A18"/>
      <name val="Yu Gothic"/>
      <family val="0"/>
      <charset val="1"/>
    </font>
    <font>
      <b val="true"/>
      <sz val="15"/>
      <color rgb="FF3A2A18"/>
      <name val="Noto Sans CJK SC"/>
      <family val="2"/>
    </font>
    <font>
      <b val="true"/>
      <sz val="9.5"/>
      <color rgb="FF374151"/>
      <name val="Noto Sans CJK SC"/>
      <family val="2"/>
    </font>
    <font>
      <b val="true"/>
      <sz val="9.5"/>
      <color rgb="FF1F2937"/>
      <name val="Yu Gothic"/>
      <family val="0"/>
      <charset val="1"/>
    </font>
    <font>
      <b val="true"/>
      <sz val="9.5"/>
      <color rgb="FF1F2937"/>
      <name val="Noto Sans CJK SC"/>
      <family val="2"/>
    </font>
    <font>
      <sz val="9"/>
      <color rgb="FF6B7280"/>
      <name val="Yu Gothic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2F5F9"/>
        <bgColor rgb="FFF7F9FC"/>
      </patternFill>
    </fill>
    <fill>
      <patternFill patternType="solid">
        <fgColor rgb="FFFFFFFF"/>
        <bgColor rgb="FFF7F9FC"/>
      </patternFill>
    </fill>
    <fill>
      <patternFill patternType="solid">
        <fgColor rgb="FFE4E9F0"/>
        <bgColor rgb="FFF2F5F9"/>
      </patternFill>
    </fill>
    <fill>
      <patternFill patternType="solid">
        <fgColor rgb="FFF7F9FC"/>
        <bgColor rgb="FFF2F5F9"/>
      </patternFill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thin">
        <color rgb="FF6B7280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thin">
        <color rgb="FF6B7280"/>
      </bottom>
      <diagonal/>
    </border>
    <border diagonalUp="false" diagonalDown="false">
      <left style="medium">
        <color rgb="FF374151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medium">
        <color rgb="FF374151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4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4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0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1" fillId="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1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5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5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5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4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2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8">
    <dxf>
      <fill>
        <patternFill patternType="solid">
          <fgColor rgb="FFE4E9F0"/>
          <bgColor rgb="FF000000"/>
        </patternFill>
      </fill>
    </dxf>
    <dxf>
      <fill>
        <patternFill patternType="solid">
          <fgColor rgb="FFF7F9FC"/>
          <bgColor rgb="FF000000"/>
        </patternFill>
      </fill>
    </dxf>
    <dxf>
      <fill>
        <patternFill patternType="solid">
          <fgColor rgb="FF1F2937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ont>
        <name val="Yu Gothic"/>
        <charset val="1"/>
        <family val="0"/>
        <b val="1"/>
        <color rgb="FFB02334"/>
        <sz val="10"/>
      </font>
      <fill>
        <patternFill>
          <bgColor rgb="FFFBE3E6"/>
        </patternFill>
      </fill>
    </dxf>
    <dxf>
      <font>
        <name val="Yu Gothic"/>
        <charset val="1"/>
        <family val="0"/>
        <color rgb="FF8A5A00"/>
        <sz val="10"/>
      </font>
      <fill>
        <patternFill>
          <bgColor rgb="FFFCF2DF"/>
        </patternFill>
      </fill>
    </dxf>
    <dxf>
      <font>
        <name val="Yu Gothic"/>
        <charset val="1"/>
        <family val="0"/>
        <color rgb="FF9AA3B0"/>
        <sz val="10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A5A00"/>
      <rgbColor rgb="FF800080"/>
      <rgbColor rgb="FF008080"/>
      <rgbColor rgb="FFC0C0C0"/>
      <rgbColor rgb="FF808080"/>
      <rgbColor rgb="FF9999FF"/>
      <rgbColor rgb="FFB02334"/>
      <rgbColor rgb="FFFCF2DF"/>
      <rgbColor rgb="FFE4E9F0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5F9"/>
      <rgbColor rgb="FFF7F9FC"/>
      <rgbColor rgb="FFFFFF99"/>
      <rgbColor rgb="FF99CCFF"/>
      <rgbColor rgb="FFFF99CC"/>
      <rgbColor rgb="FFCC99FF"/>
      <rgbColor rgb="FFFBE3E6"/>
      <rgbColor rgb="FF3366FF"/>
      <rgbColor rgb="FF33CCCC"/>
      <rgbColor rgb="FF99CC00"/>
      <rgbColor rgb="FFFFCC00"/>
      <rgbColor rgb="FFFF9900"/>
      <rgbColor rgb="FFFF6600"/>
      <rgbColor rgb="FF6B7280"/>
      <rgbColor rgb="FF9AA3B0"/>
      <rgbColor rgb="FF003366"/>
      <rgbColor rgb="FF339966"/>
      <rgbColor rgb="FF003300"/>
      <rgbColor rgb="FF3A2A18"/>
      <rgbColor rgb="FF993300"/>
      <rgbColor rgb="FF993366"/>
      <rgbColor rgb="FF374151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3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92"/>
  </cols>
  <sheetData>
    <row r="1" customFormat="false" ht="23.8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3"/>
    </row>
    <row r="5" customFormat="false" ht="15" hidden="false" customHeight="false" outlineLevel="0" collapsed="false">
      <c r="A5" s="4" t="s">
        <v>3</v>
      </c>
      <c r="B5" s="5" t="s">
        <v>4</v>
      </c>
    </row>
    <row r="6" customFormat="false" ht="15" hidden="false" customHeight="false" outlineLevel="0" collapsed="false">
      <c r="A6" s="4" t="s">
        <v>5</v>
      </c>
      <c r="B6" s="5" t="s">
        <v>6</v>
      </c>
    </row>
    <row r="7" customFormat="false" ht="15" hidden="false" customHeight="false" outlineLevel="0" collapsed="false">
      <c r="A7" s="4" t="s">
        <v>7</v>
      </c>
      <c r="B7" s="5" t="s">
        <v>8</v>
      </c>
    </row>
    <row r="8" customFormat="false" ht="15" hidden="false" customHeight="false" outlineLevel="0" collapsed="false">
      <c r="A8" s="4" t="s">
        <v>9</v>
      </c>
      <c r="B8" s="5" t="s">
        <v>10</v>
      </c>
    </row>
    <row r="9" customFormat="false" ht="15" hidden="false" customHeight="false" outlineLevel="0" collapsed="false">
      <c r="A9" s="4" t="s">
        <v>11</v>
      </c>
      <c r="B9" s="5" t="s">
        <v>12</v>
      </c>
    </row>
    <row r="10" customFormat="false" ht="15" hidden="false" customHeight="false" outlineLevel="0" collapsed="false">
      <c r="B10" s="5"/>
    </row>
    <row r="11" customFormat="false" ht="15" hidden="false" customHeight="false" outlineLevel="0" collapsed="false">
      <c r="A11" s="3" t="s">
        <v>13</v>
      </c>
      <c r="B11" s="3"/>
    </row>
    <row r="12" customFormat="false" ht="15" hidden="false" customHeight="false" outlineLevel="0" collapsed="false">
      <c r="A12" s="4" t="s">
        <v>14</v>
      </c>
      <c r="B12" s="5" t="s">
        <v>15</v>
      </c>
    </row>
    <row r="13" customFormat="false" ht="15" hidden="false" customHeight="false" outlineLevel="0" collapsed="false">
      <c r="A13" s="4" t="s">
        <v>16</v>
      </c>
      <c r="B13" s="5" t="s">
        <v>17</v>
      </c>
    </row>
    <row r="14" customFormat="false" ht="15" hidden="false" customHeight="false" outlineLevel="0" collapsed="false">
      <c r="A14" s="4" t="s">
        <v>18</v>
      </c>
      <c r="B14" s="5" t="s">
        <v>19</v>
      </c>
    </row>
    <row r="15" customFormat="false" ht="15" hidden="false" customHeight="false" outlineLevel="0" collapsed="false">
      <c r="A15" s="4" t="s">
        <v>20</v>
      </c>
      <c r="B15" s="5" t="s">
        <v>21</v>
      </c>
    </row>
    <row r="16" customFormat="false" ht="15" hidden="false" customHeight="false" outlineLevel="0" collapsed="false">
      <c r="A16" s="4" t="s">
        <v>22</v>
      </c>
      <c r="B16" s="5" t="s">
        <v>23</v>
      </c>
    </row>
    <row r="17" customFormat="false" ht="15" hidden="false" customHeight="false" outlineLevel="0" collapsed="false">
      <c r="A17" s="4" t="s">
        <v>24</v>
      </c>
      <c r="B17" s="5" t="s">
        <v>25</v>
      </c>
    </row>
    <row r="18" customFormat="false" ht="15" hidden="false" customHeight="false" outlineLevel="0" collapsed="false">
      <c r="B18" s="5"/>
    </row>
    <row r="19" customFormat="false" ht="15" hidden="false" customHeight="false" outlineLevel="0" collapsed="false">
      <c r="A19" s="3" t="s">
        <v>26</v>
      </c>
      <c r="B19" s="3"/>
    </row>
    <row r="20" customFormat="false" ht="15" hidden="false" customHeight="false" outlineLevel="0" collapsed="false">
      <c r="A20" s="4" t="s">
        <v>27</v>
      </c>
      <c r="B20" s="5" t="s">
        <v>28</v>
      </c>
    </row>
    <row r="21" customFormat="false" ht="29.85" hidden="false" customHeight="false" outlineLevel="0" collapsed="false">
      <c r="A21" s="4" t="s">
        <v>29</v>
      </c>
      <c r="B21" s="5" t="s">
        <v>30</v>
      </c>
    </row>
    <row r="22" customFormat="false" ht="15" hidden="false" customHeight="false" outlineLevel="0" collapsed="false">
      <c r="B22" s="5" t="s">
        <v>31</v>
      </c>
    </row>
    <row r="23" customFormat="false" ht="15" hidden="false" customHeight="false" outlineLevel="0" collapsed="false">
      <c r="B23" s="5"/>
    </row>
    <row r="24" customFormat="false" ht="15" hidden="false" customHeight="false" outlineLevel="0" collapsed="false">
      <c r="A24" s="3" t="s">
        <v>32</v>
      </c>
      <c r="B24" s="3"/>
    </row>
    <row r="25" customFormat="false" ht="15" hidden="false" customHeight="false" outlineLevel="0" collapsed="false">
      <c r="A25" s="4" t="s">
        <v>33</v>
      </c>
      <c r="B25" s="5" t="s">
        <v>34</v>
      </c>
    </row>
    <row r="26" customFormat="false" ht="15" hidden="false" customHeight="false" outlineLevel="0" collapsed="false">
      <c r="A26" s="4" t="s">
        <v>35</v>
      </c>
      <c r="B26" s="5" t="s">
        <v>36</v>
      </c>
    </row>
    <row r="27" customFormat="false" ht="15" hidden="false" customHeight="false" outlineLevel="0" collapsed="false">
      <c r="B27" s="5"/>
    </row>
    <row r="28" customFormat="false" ht="17.15" hidden="false" customHeight="false" outlineLevel="0" collapsed="false">
      <c r="A28" s="3" t="s">
        <v>37</v>
      </c>
      <c r="B28" s="3"/>
    </row>
    <row r="29" customFormat="false" ht="29.85" hidden="false" customHeight="false" outlineLevel="0" collapsed="false">
      <c r="B29" s="5" t="s">
        <v>38</v>
      </c>
    </row>
    <row r="30" customFormat="false" ht="15" hidden="false" customHeight="false" outlineLevel="0" collapsed="false">
      <c r="B30" s="5" t="s">
        <v>39</v>
      </c>
    </row>
    <row r="31" customFormat="false" ht="15" hidden="false" customHeight="false" outlineLevel="0" collapsed="false">
      <c r="B31" s="5"/>
    </row>
    <row r="32" customFormat="false" ht="15" hidden="false" customHeight="false" outlineLevel="0" collapsed="false">
      <c r="A32" s="3" t="s">
        <v>40</v>
      </c>
      <c r="B32" s="3"/>
    </row>
    <row r="33" customFormat="false" ht="15" hidden="false" customHeight="false" outlineLevel="0" collapsed="false">
      <c r="B33" s="5" t="s">
        <v>41</v>
      </c>
    </row>
    <row r="34" customFormat="false" ht="29.85" hidden="false" customHeight="false" outlineLevel="0" collapsed="false">
      <c r="B34" s="5" t="s">
        <v>42</v>
      </c>
    </row>
    <row r="35" customFormat="false" ht="15" hidden="false" customHeight="false" outlineLevel="0" collapsed="false">
      <c r="B35" s="5"/>
    </row>
    <row r="36" customFormat="false" ht="15" hidden="false" customHeight="false" outlineLevel="0" collapsed="false">
      <c r="A36" s="3" t="s">
        <v>43</v>
      </c>
      <c r="B36" s="3"/>
    </row>
    <row r="37" customFormat="false" ht="15" hidden="false" customHeight="false" outlineLevel="0" collapsed="false">
      <c r="B37" s="5" t="s">
        <v>44</v>
      </c>
    </row>
    <row r="38" customFormat="false" ht="15" hidden="false" customHeight="false" outlineLevel="0" collapsed="false">
      <c r="B38" s="5" t="s">
        <v>45</v>
      </c>
    </row>
  </sheetData>
  <mergeCells count="7">
    <mergeCell ref="A4:B4"/>
    <mergeCell ref="A11:B11"/>
    <mergeCell ref="A19:B19"/>
    <mergeCell ref="A24:B24"/>
    <mergeCell ref="A28:B28"/>
    <mergeCell ref="A32:B32"/>
    <mergeCell ref="A36:B36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M6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"/>
    <col collapsed="false" customWidth="true" hidden="false" outlineLevel="0" max="4" min="3" style="0" width="16"/>
    <col collapsed="false" customWidth="true" hidden="false" outlineLevel="0" max="5" min="5" style="0" width="18"/>
    <col collapsed="false" customWidth="true" hidden="false" outlineLevel="0" max="6" min="6" style="0" width="14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10" min="9" style="0" width="9"/>
    <col collapsed="false" customWidth="true" hidden="false" outlineLevel="0" max="11" min="11" style="0" width="10"/>
    <col collapsed="false" customWidth="true" hidden="false" outlineLevel="0" max="12" min="12" style="0" width="20"/>
    <col collapsed="false" customWidth="true" hidden="false" outlineLevel="0" max="13" min="13" style="0" width="26"/>
  </cols>
  <sheetData>
    <row r="1" customFormat="false" ht="25.5" hidden="false" customHeight="true" outlineLevel="0" collapsed="false">
      <c r="A1" s="6" t="s">
        <v>46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3" customFormat="false" ht="19.5" hidden="false" customHeight="true" outlineLevel="0" collapsed="false">
      <c r="A3" s="7" t="s">
        <v>47</v>
      </c>
      <c r="B3" s="7"/>
      <c r="C3" s="8"/>
      <c r="D3" s="8"/>
      <c r="E3" s="8"/>
      <c r="F3" s="9" t="s">
        <v>48</v>
      </c>
      <c r="G3" s="8"/>
      <c r="H3" s="8"/>
      <c r="I3" s="8"/>
      <c r="J3" s="9" t="s">
        <v>49</v>
      </c>
      <c r="K3" s="9"/>
      <c r="L3" s="10"/>
      <c r="M3" s="10"/>
    </row>
    <row r="4" customFormat="false" ht="19.5" hidden="false" customHeight="true" outlineLevel="0" collapsed="false">
      <c r="A4" s="11" t="s">
        <v>50</v>
      </c>
      <c r="B4" s="11"/>
      <c r="C4" s="12"/>
      <c r="D4" s="12"/>
      <c r="E4" s="12"/>
      <c r="F4" s="13" t="s">
        <v>51</v>
      </c>
      <c r="G4" s="14"/>
      <c r="H4" s="14"/>
      <c r="I4" s="14"/>
      <c r="J4" s="14"/>
      <c r="K4" s="14"/>
      <c r="L4" s="14"/>
      <c r="M4" s="14"/>
    </row>
    <row r="6" customFormat="false" ht="30" hidden="false" customHeight="true" outlineLevel="0" collapsed="false">
      <c r="A6" s="15" t="s">
        <v>52</v>
      </c>
      <c r="B6" s="16" t="s">
        <v>53</v>
      </c>
      <c r="C6" s="16" t="s">
        <v>54</v>
      </c>
      <c r="D6" s="16" t="s">
        <v>55</v>
      </c>
      <c r="E6" s="16" t="s">
        <v>56</v>
      </c>
      <c r="F6" s="16" t="s">
        <v>57</v>
      </c>
      <c r="G6" s="16" t="s">
        <v>58</v>
      </c>
      <c r="H6" s="16" t="s">
        <v>59</v>
      </c>
      <c r="I6" s="16" t="s">
        <v>60</v>
      </c>
      <c r="J6" s="16" t="s">
        <v>61</v>
      </c>
      <c r="K6" s="17" t="s">
        <v>62</v>
      </c>
      <c r="L6" s="16" t="s">
        <v>63</v>
      </c>
      <c r="M6" s="18" t="s">
        <v>51</v>
      </c>
    </row>
    <row r="7" customFormat="false" ht="15" hidden="false" customHeight="false" outlineLevel="0" collapsed="false">
      <c r="A7" s="19" t="str">
        <f aca="false">IF($B7="","",COUNTA($B$7:$B7))</f>
        <v/>
      </c>
      <c r="B7" s="20"/>
      <c r="C7" s="20"/>
      <c r="D7" s="20"/>
      <c r="E7" s="20"/>
      <c r="F7" s="20"/>
      <c r="G7" s="21"/>
      <c r="H7" s="22"/>
      <c r="I7" s="23" t="str">
        <f aca="false">IF($B7="","",COUNTIF(資格・免許台帳!$B$7:$B$206,$B7))</f>
        <v/>
      </c>
      <c r="J7" s="23" t="str">
        <f aca="false">IF($B7="","",COUNTIFS(資格・免許台帳!$B$7:$B$206,$B7,資格・免許台帳!$K$7:$K$206,"&lt;0"))</f>
        <v/>
      </c>
      <c r="K7" s="23" t="str">
        <f aca="false">IF($B7="","",COUNTIFS(資格・免許台帳!$B$7:$B$206,$B7,資格・免許台帳!$K$7:$K$206,"&gt;=0",資格・免許台帳!$K$7:$K$206,"&lt;=90"))</f>
        <v/>
      </c>
      <c r="L7" s="23" t="str">
        <f aca="false">IF($B7="","",IF($I7=0,"資格 未登録",IF($J7&gt;0,"期限切れ "&amp;TEXT($J7,"0")&amp;"件",IF($K7&gt;0,"90日以内 "&amp;TEXT($K7,"0")&amp;"件","期限内"))))</f>
        <v/>
      </c>
      <c r="M7" s="24"/>
    </row>
    <row r="8" customFormat="false" ht="15" hidden="false" customHeight="false" outlineLevel="0" collapsed="false">
      <c r="A8" s="19" t="str">
        <f aca="false">IF($B8="","",COUNTA($B$7:$B8))</f>
        <v/>
      </c>
      <c r="B8" s="20"/>
      <c r="C8" s="20"/>
      <c r="D8" s="20"/>
      <c r="E8" s="20"/>
      <c r="F8" s="20"/>
      <c r="G8" s="21"/>
      <c r="H8" s="22"/>
      <c r="I8" s="23" t="str">
        <f aca="false">IF($B8="","",COUNTIF(資格・免許台帳!$B$7:$B$206,$B8))</f>
        <v/>
      </c>
      <c r="J8" s="23" t="str">
        <f aca="false">IF($B8="","",COUNTIFS(資格・免許台帳!$B$7:$B$206,$B8,資格・免許台帳!$K$7:$K$206,"&lt;0"))</f>
        <v/>
      </c>
      <c r="K8" s="23" t="str">
        <f aca="false">IF($B8="","",COUNTIFS(資格・免許台帳!$B$7:$B$206,$B8,資格・免許台帳!$K$7:$K$206,"&gt;=0",資格・免許台帳!$K$7:$K$206,"&lt;=90"))</f>
        <v/>
      </c>
      <c r="L8" s="23" t="str">
        <f aca="false">IF($B8="","",IF($I8=0,"資格 未登録",IF($J8&gt;0,"期限切れ "&amp;TEXT($J8,"0")&amp;"件",IF($K8&gt;0,"90日以内 "&amp;TEXT($K8,"0")&amp;"件","期限内"))))</f>
        <v/>
      </c>
      <c r="M8" s="24"/>
    </row>
    <row r="9" customFormat="false" ht="15" hidden="false" customHeight="false" outlineLevel="0" collapsed="false">
      <c r="A9" s="19" t="str">
        <f aca="false">IF($B9="","",COUNTA($B$7:$B9))</f>
        <v/>
      </c>
      <c r="B9" s="20"/>
      <c r="C9" s="20"/>
      <c r="D9" s="20"/>
      <c r="E9" s="20"/>
      <c r="F9" s="20"/>
      <c r="G9" s="21"/>
      <c r="H9" s="22"/>
      <c r="I9" s="23" t="str">
        <f aca="false">IF($B9="","",COUNTIF(資格・免許台帳!$B$7:$B$206,$B9))</f>
        <v/>
      </c>
      <c r="J9" s="23" t="str">
        <f aca="false">IF($B9="","",COUNTIFS(資格・免許台帳!$B$7:$B$206,$B9,資格・免許台帳!$K$7:$K$206,"&lt;0"))</f>
        <v/>
      </c>
      <c r="K9" s="23" t="str">
        <f aca="false">IF($B9="","",COUNTIFS(資格・免許台帳!$B$7:$B$206,$B9,資格・免許台帳!$K$7:$K$206,"&gt;=0",資格・免許台帳!$K$7:$K$206,"&lt;=90"))</f>
        <v/>
      </c>
      <c r="L9" s="23" t="str">
        <f aca="false">IF($B9="","",IF($I9=0,"資格 未登録",IF($J9&gt;0,"期限切れ "&amp;TEXT($J9,"0")&amp;"件",IF($K9&gt;0,"90日以内 "&amp;TEXT($K9,"0")&amp;"件","期限内"))))</f>
        <v/>
      </c>
      <c r="M9" s="24"/>
    </row>
    <row r="10" customFormat="false" ht="15" hidden="false" customHeight="false" outlineLevel="0" collapsed="false">
      <c r="A10" s="19" t="str">
        <f aca="false">IF($B10="","",COUNTA($B$7:$B10))</f>
        <v/>
      </c>
      <c r="B10" s="20"/>
      <c r="C10" s="20"/>
      <c r="D10" s="20"/>
      <c r="E10" s="20"/>
      <c r="F10" s="20"/>
      <c r="G10" s="21"/>
      <c r="H10" s="22"/>
      <c r="I10" s="23" t="str">
        <f aca="false">IF($B10="","",COUNTIF(資格・免許台帳!$B$7:$B$206,$B10))</f>
        <v/>
      </c>
      <c r="J10" s="23" t="str">
        <f aca="false">IF($B10="","",COUNTIFS(資格・免許台帳!$B$7:$B$206,$B10,資格・免許台帳!$K$7:$K$206,"&lt;0"))</f>
        <v/>
      </c>
      <c r="K10" s="23" t="str">
        <f aca="false">IF($B10="","",COUNTIFS(資格・免許台帳!$B$7:$B$206,$B10,資格・免許台帳!$K$7:$K$206,"&gt;=0",資格・免許台帳!$K$7:$K$206,"&lt;=90"))</f>
        <v/>
      </c>
      <c r="L10" s="23" t="str">
        <f aca="false">IF($B10="","",IF($I10=0,"資格 未登録",IF($J10&gt;0,"期限切れ "&amp;TEXT($J10,"0")&amp;"件",IF($K10&gt;0,"90日以内 "&amp;TEXT($K10,"0")&amp;"件","期限内"))))</f>
        <v/>
      </c>
      <c r="M10" s="24"/>
    </row>
    <row r="11" customFormat="false" ht="15" hidden="false" customHeight="false" outlineLevel="0" collapsed="false">
      <c r="A11" s="19" t="str">
        <f aca="false">IF($B11="","",COUNTA($B$7:$B11))</f>
        <v/>
      </c>
      <c r="B11" s="20"/>
      <c r="C11" s="20"/>
      <c r="D11" s="20"/>
      <c r="E11" s="20"/>
      <c r="F11" s="20"/>
      <c r="G11" s="21"/>
      <c r="H11" s="22"/>
      <c r="I11" s="23" t="str">
        <f aca="false">IF($B11="","",COUNTIF(資格・免許台帳!$B$7:$B$206,$B11))</f>
        <v/>
      </c>
      <c r="J11" s="23" t="str">
        <f aca="false">IF($B11="","",COUNTIFS(資格・免許台帳!$B$7:$B$206,$B11,資格・免許台帳!$K$7:$K$206,"&lt;0"))</f>
        <v/>
      </c>
      <c r="K11" s="23" t="str">
        <f aca="false">IF($B11="","",COUNTIFS(資格・免許台帳!$B$7:$B$206,$B11,資格・免許台帳!$K$7:$K$206,"&gt;=0",資格・免許台帳!$K$7:$K$206,"&lt;=90"))</f>
        <v/>
      </c>
      <c r="L11" s="23" t="str">
        <f aca="false">IF($B11="","",IF($I11=0,"資格 未登録",IF($J11&gt;0,"期限切れ "&amp;TEXT($J11,"0")&amp;"件",IF($K11&gt;0,"90日以内 "&amp;TEXT($K11,"0")&amp;"件","期限内"))))</f>
        <v/>
      </c>
      <c r="M11" s="24"/>
    </row>
    <row r="12" customFormat="false" ht="15" hidden="false" customHeight="false" outlineLevel="0" collapsed="false">
      <c r="A12" s="19" t="str">
        <f aca="false">IF($B12="","",COUNTA($B$7:$B12))</f>
        <v/>
      </c>
      <c r="B12" s="20"/>
      <c r="C12" s="20"/>
      <c r="D12" s="20"/>
      <c r="E12" s="20"/>
      <c r="F12" s="20"/>
      <c r="G12" s="21"/>
      <c r="H12" s="22"/>
      <c r="I12" s="23" t="str">
        <f aca="false">IF($B12="","",COUNTIF(資格・免許台帳!$B$7:$B$206,$B12))</f>
        <v/>
      </c>
      <c r="J12" s="23" t="str">
        <f aca="false">IF($B12="","",COUNTIFS(資格・免許台帳!$B$7:$B$206,$B12,資格・免許台帳!$K$7:$K$206,"&lt;0"))</f>
        <v/>
      </c>
      <c r="K12" s="23" t="str">
        <f aca="false">IF($B12="","",COUNTIFS(資格・免許台帳!$B$7:$B$206,$B12,資格・免許台帳!$K$7:$K$206,"&gt;=0",資格・免許台帳!$K$7:$K$206,"&lt;=90"))</f>
        <v/>
      </c>
      <c r="L12" s="23" t="str">
        <f aca="false">IF($B12="","",IF($I12=0,"資格 未登録",IF($J12&gt;0,"期限切れ "&amp;TEXT($J12,"0")&amp;"件",IF($K12&gt;0,"90日以内 "&amp;TEXT($K12,"0")&amp;"件","期限内"))))</f>
        <v/>
      </c>
      <c r="M12" s="24"/>
    </row>
    <row r="13" customFormat="false" ht="15" hidden="false" customHeight="false" outlineLevel="0" collapsed="false">
      <c r="A13" s="19" t="str">
        <f aca="false">IF($B13="","",COUNTA($B$7:$B13))</f>
        <v/>
      </c>
      <c r="B13" s="20"/>
      <c r="C13" s="20"/>
      <c r="D13" s="20"/>
      <c r="E13" s="20"/>
      <c r="F13" s="20"/>
      <c r="G13" s="21"/>
      <c r="H13" s="22"/>
      <c r="I13" s="23" t="str">
        <f aca="false">IF($B13="","",COUNTIF(資格・免許台帳!$B$7:$B$206,$B13))</f>
        <v/>
      </c>
      <c r="J13" s="23" t="str">
        <f aca="false">IF($B13="","",COUNTIFS(資格・免許台帳!$B$7:$B$206,$B13,資格・免許台帳!$K$7:$K$206,"&lt;0"))</f>
        <v/>
      </c>
      <c r="K13" s="23" t="str">
        <f aca="false">IF($B13="","",COUNTIFS(資格・免許台帳!$B$7:$B$206,$B13,資格・免許台帳!$K$7:$K$206,"&gt;=0",資格・免許台帳!$K$7:$K$206,"&lt;=90"))</f>
        <v/>
      </c>
      <c r="L13" s="23" t="str">
        <f aca="false">IF($B13="","",IF($I13=0,"資格 未登録",IF($J13&gt;0,"期限切れ "&amp;TEXT($J13,"0")&amp;"件",IF($K13&gt;0,"90日以内 "&amp;TEXT($K13,"0")&amp;"件","期限内"))))</f>
        <v/>
      </c>
      <c r="M13" s="24"/>
    </row>
    <row r="14" customFormat="false" ht="15" hidden="false" customHeight="false" outlineLevel="0" collapsed="false">
      <c r="A14" s="19" t="str">
        <f aca="false">IF($B14="","",COUNTA($B$7:$B14))</f>
        <v/>
      </c>
      <c r="B14" s="20"/>
      <c r="C14" s="20"/>
      <c r="D14" s="20"/>
      <c r="E14" s="20"/>
      <c r="F14" s="20"/>
      <c r="G14" s="21"/>
      <c r="H14" s="22"/>
      <c r="I14" s="23" t="str">
        <f aca="false">IF($B14="","",COUNTIF(資格・免許台帳!$B$7:$B$206,$B14))</f>
        <v/>
      </c>
      <c r="J14" s="23" t="str">
        <f aca="false">IF($B14="","",COUNTIFS(資格・免許台帳!$B$7:$B$206,$B14,資格・免許台帳!$K$7:$K$206,"&lt;0"))</f>
        <v/>
      </c>
      <c r="K14" s="23" t="str">
        <f aca="false">IF($B14="","",COUNTIFS(資格・免許台帳!$B$7:$B$206,$B14,資格・免許台帳!$K$7:$K$206,"&gt;=0",資格・免許台帳!$K$7:$K$206,"&lt;=90"))</f>
        <v/>
      </c>
      <c r="L14" s="23" t="str">
        <f aca="false">IF($B14="","",IF($I14=0,"資格 未登録",IF($J14&gt;0,"期限切れ "&amp;TEXT($J14,"0")&amp;"件",IF($K14&gt;0,"90日以内 "&amp;TEXT($K14,"0")&amp;"件","期限内"))))</f>
        <v/>
      </c>
      <c r="M14" s="24"/>
    </row>
    <row r="15" customFormat="false" ht="15" hidden="false" customHeight="false" outlineLevel="0" collapsed="false">
      <c r="A15" s="19" t="str">
        <f aca="false">IF($B15="","",COUNTA($B$7:$B15))</f>
        <v/>
      </c>
      <c r="B15" s="20"/>
      <c r="C15" s="20"/>
      <c r="D15" s="20"/>
      <c r="E15" s="20"/>
      <c r="F15" s="20"/>
      <c r="G15" s="21"/>
      <c r="H15" s="22"/>
      <c r="I15" s="23" t="str">
        <f aca="false">IF($B15="","",COUNTIF(資格・免許台帳!$B$7:$B$206,$B15))</f>
        <v/>
      </c>
      <c r="J15" s="23" t="str">
        <f aca="false">IF($B15="","",COUNTIFS(資格・免許台帳!$B$7:$B$206,$B15,資格・免許台帳!$K$7:$K$206,"&lt;0"))</f>
        <v/>
      </c>
      <c r="K15" s="23" t="str">
        <f aca="false">IF($B15="","",COUNTIFS(資格・免許台帳!$B$7:$B$206,$B15,資格・免許台帳!$K$7:$K$206,"&gt;=0",資格・免許台帳!$K$7:$K$206,"&lt;=90"))</f>
        <v/>
      </c>
      <c r="L15" s="23" t="str">
        <f aca="false">IF($B15="","",IF($I15=0,"資格 未登録",IF($J15&gt;0,"期限切れ "&amp;TEXT($J15,"0")&amp;"件",IF($K15&gt;0,"90日以内 "&amp;TEXT($K15,"0")&amp;"件","期限内"))))</f>
        <v/>
      </c>
      <c r="M15" s="24"/>
    </row>
    <row r="16" customFormat="false" ht="15" hidden="false" customHeight="false" outlineLevel="0" collapsed="false">
      <c r="A16" s="19" t="str">
        <f aca="false">IF($B16="","",COUNTA($B$7:$B16))</f>
        <v/>
      </c>
      <c r="B16" s="20"/>
      <c r="C16" s="20"/>
      <c r="D16" s="20"/>
      <c r="E16" s="20"/>
      <c r="F16" s="20"/>
      <c r="G16" s="21"/>
      <c r="H16" s="22"/>
      <c r="I16" s="23" t="str">
        <f aca="false">IF($B16="","",COUNTIF(資格・免許台帳!$B$7:$B$206,$B16))</f>
        <v/>
      </c>
      <c r="J16" s="23" t="str">
        <f aca="false">IF($B16="","",COUNTIFS(資格・免許台帳!$B$7:$B$206,$B16,資格・免許台帳!$K$7:$K$206,"&lt;0"))</f>
        <v/>
      </c>
      <c r="K16" s="23" t="str">
        <f aca="false">IF($B16="","",COUNTIFS(資格・免許台帳!$B$7:$B$206,$B16,資格・免許台帳!$K$7:$K$206,"&gt;=0",資格・免許台帳!$K$7:$K$206,"&lt;=90"))</f>
        <v/>
      </c>
      <c r="L16" s="23" t="str">
        <f aca="false">IF($B16="","",IF($I16=0,"資格 未登録",IF($J16&gt;0,"期限切れ "&amp;TEXT($J16,"0")&amp;"件",IF($K16&gt;0,"90日以内 "&amp;TEXT($K16,"0")&amp;"件","期限内"))))</f>
        <v/>
      </c>
      <c r="M16" s="24"/>
    </row>
    <row r="17" customFormat="false" ht="15" hidden="false" customHeight="false" outlineLevel="0" collapsed="false">
      <c r="A17" s="19" t="str">
        <f aca="false">IF($B17="","",COUNTA($B$7:$B17))</f>
        <v/>
      </c>
      <c r="B17" s="20"/>
      <c r="C17" s="20"/>
      <c r="D17" s="20"/>
      <c r="E17" s="20"/>
      <c r="F17" s="20"/>
      <c r="G17" s="21"/>
      <c r="H17" s="22"/>
      <c r="I17" s="23" t="str">
        <f aca="false">IF($B17="","",COUNTIF(資格・免許台帳!$B$7:$B$206,$B17))</f>
        <v/>
      </c>
      <c r="J17" s="23" t="str">
        <f aca="false">IF($B17="","",COUNTIFS(資格・免許台帳!$B$7:$B$206,$B17,資格・免許台帳!$K$7:$K$206,"&lt;0"))</f>
        <v/>
      </c>
      <c r="K17" s="23" t="str">
        <f aca="false">IF($B17="","",COUNTIFS(資格・免許台帳!$B$7:$B$206,$B17,資格・免許台帳!$K$7:$K$206,"&gt;=0",資格・免許台帳!$K$7:$K$206,"&lt;=90"))</f>
        <v/>
      </c>
      <c r="L17" s="23" t="str">
        <f aca="false">IF($B17="","",IF($I17=0,"資格 未登録",IF($J17&gt;0,"期限切れ "&amp;TEXT($J17,"0")&amp;"件",IF($K17&gt;0,"90日以内 "&amp;TEXT($K17,"0")&amp;"件","期限内"))))</f>
        <v/>
      </c>
      <c r="M17" s="24"/>
    </row>
    <row r="18" customFormat="false" ht="15" hidden="false" customHeight="false" outlineLevel="0" collapsed="false">
      <c r="A18" s="19" t="str">
        <f aca="false">IF($B18="","",COUNTA($B$7:$B18))</f>
        <v/>
      </c>
      <c r="B18" s="20"/>
      <c r="C18" s="20"/>
      <c r="D18" s="20"/>
      <c r="E18" s="20"/>
      <c r="F18" s="20"/>
      <c r="G18" s="21"/>
      <c r="H18" s="22"/>
      <c r="I18" s="23" t="str">
        <f aca="false">IF($B18="","",COUNTIF(資格・免許台帳!$B$7:$B$206,$B18))</f>
        <v/>
      </c>
      <c r="J18" s="23" t="str">
        <f aca="false">IF($B18="","",COUNTIFS(資格・免許台帳!$B$7:$B$206,$B18,資格・免許台帳!$K$7:$K$206,"&lt;0"))</f>
        <v/>
      </c>
      <c r="K18" s="23" t="str">
        <f aca="false">IF($B18="","",COUNTIFS(資格・免許台帳!$B$7:$B$206,$B18,資格・免許台帳!$K$7:$K$206,"&gt;=0",資格・免許台帳!$K$7:$K$206,"&lt;=90"))</f>
        <v/>
      </c>
      <c r="L18" s="23" t="str">
        <f aca="false">IF($B18="","",IF($I18=0,"資格 未登録",IF($J18&gt;0,"期限切れ "&amp;TEXT($J18,"0")&amp;"件",IF($K18&gt;0,"90日以内 "&amp;TEXT($K18,"0")&amp;"件","期限内"))))</f>
        <v/>
      </c>
      <c r="M18" s="24"/>
    </row>
    <row r="19" customFormat="false" ht="15" hidden="false" customHeight="false" outlineLevel="0" collapsed="false">
      <c r="A19" s="19" t="str">
        <f aca="false">IF($B19="","",COUNTA($B$7:$B19))</f>
        <v/>
      </c>
      <c r="B19" s="20"/>
      <c r="C19" s="20"/>
      <c r="D19" s="20"/>
      <c r="E19" s="20"/>
      <c r="F19" s="20"/>
      <c r="G19" s="21"/>
      <c r="H19" s="22"/>
      <c r="I19" s="23" t="str">
        <f aca="false">IF($B19="","",COUNTIF(資格・免許台帳!$B$7:$B$206,$B19))</f>
        <v/>
      </c>
      <c r="J19" s="23" t="str">
        <f aca="false">IF($B19="","",COUNTIFS(資格・免許台帳!$B$7:$B$206,$B19,資格・免許台帳!$K$7:$K$206,"&lt;0"))</f>
        <v/>
      </c>
      <c r="K19" s="23" t="str">
        <f aca="false">IF($B19="","",COUNTIFS(資格・免許台帳!$B$7:$B$206,$B19,資格・免許台帳!$K$7:$K$206,"&gt;=0",資格・免許台帳!$K$7:$K$206,"&lt;=90"))</f>
        <v/>
      </c>
      <c r="L19" s="23" t="str">
        <f aca="false">IF($B19="","",IF($I19=0,"資格 未登録",IF($J19&gt;0,"期限切れ "&amp;TEXT($J19,"0")&amp;"件",IF($K19&gt;0,"90日以内 "&amp;TEXT($K19,"0")&amp;"件","期限内"))))</f>
        <v/>
      </c>
      <c r="M19" s="24"/>
    </row>
    <row r="20" customFormat="false" ht="15" hidden="false" customHeight="false" outlineLevel="0" collapsed="false">
      <c r="A20" s="19" t="str">
        <f aca="false">IF($B20="","",COUNTA($B$7:$B20))</f>
        <v/>
      </c>
      <c r="B20" s="20"/>
      <c r="C20" s="20"/>
      <c r="D20" s="20"/>
      <c r="E20" s="20"/>
      <c r="F20" s="20"/>
      <c r="G20" s="21"/>
      <c r="H20" s="22"/>
      <c r="I20" s="23" t="str">
        <f aca="false">IF($B20="","",COUNTIF(資格・免許台帳!$B$7:$B$206,$B20))</f>
        <v/>
      </c>
      <c r="J20" s="23" t="str">
        <f aca="false">IF($B20="","",COUNTIFS(資格・免許台帳!$B$7:$B$206,$B20,資格・免許台帳!$K$7:$K$206,"&lt;0"))</f>
        <v/>
      </c>
      <c r="K20" s="23" t="str">
        <f aca="false">IF($B20="","",COUNTIFS(資格・免許台帳!$B$7:$B$206,$B20,資格・免許台帳!$K$7:$K$206,"&gt;=0",資格・免許台帳!$K$7:$K$206,"&lt;=90"))</f>
        <v/>
      </c>
      <c r="L20" s="23" t="str">
        <f aca="false">IF($B20="","",IF($I20=0,"資格 未登録",IF($J20&gt;0,"期限切れ "&amp;TEXT($J20,"0")&amp;"件",IF($K20&gt;0,"90日以内 "&amp;TEXT($K20,"0")&amp;"件","期限内"))))</f>
        <v/>
      </c>
      <c r="M20" s="24"/>
    </row>
    <row r="21" customFormat="false" ht="15" hidden="false" customHeight="false" outlineLevel="0" collapsed="false">
      <c r="A21" s="19" t="str">
        <f aca="false">IF($B21="","",COUNTA($B$7:$B21))</f>
        <v/>
      </c>
      <c r="B21" s="20"/>
      <c r="C21" s="20"/>
      <c r="D21" s="20"/>
      <c r="E21" s="20"/>
      <c r="F21" s="20"/>
      <c r="G21" s="21"/>
      <c r="H21" s="22"/>
      <c r="I21" s="23" t="str">
        <f aca="false">IF($B21="","",COUNTIF(資格・免許台帳!$B$7:$B$206,$B21))</f>
        <v/>
      </c>
      <c r="J21" s="23" t="str">
        <f aca="false">IF($B21="","",COUNTIFS(資格・免許台帳!$B$7:$B$206,$B21,資格・免許台帳!$K$7:$K$206,"&lt;0"))</f>
        <v/>
      </c>
      <c r="K21" s="23" t="str">
        <f aca="false">IF($B21="","",COUNTIFS(資格・免許台帳!$B$7:$B$206,$B21,資格・免許台帳!$K$7:$K$206,"&gt;=0",資格・免許台帳!$K$7:$K$206,"&lt;=90"))</f>
        <v/>
      </c>
      <c r="L21" s="23" t="str">
        <f aca="false">IF($B21="","",IF($I21=0,"資格 未登録",IF($J21&gt;0,"期限切れ "&amp;TEXT($J21,"0")&amp;"件",IF($K21&gt;0,"90日以内 "&amp;TEXT($K21,"0")&amp;"件","期限内"))))</f>
        <v/>
      </c>
      <c r="M21" s="24"/>
    </row>
    <row r="22" customFormat="false" ht="15" hidden="false" customHeight="false" outlineLevel="0" collapsed="false">
      <c r="A22" s="19" t="str">
        <f aca="false">IF($B22="","",COUNTA($B$7:$B22))</f>
        <v/>
      </c>
      <c r="B22" s="20"/>
      <c r="C22" s="20"/>
      <c r="D22" s="20"/>
      <c r="E22" s="20"/>
      <c r="F22" s="20"/>
      <c r="G22" s="21"/>
      <c r="H22" s="22"/>
      <c r="I22" s="23" t="str">
        <f aca="false">IF($B22="","",COUNTIF(資格・免許台帳!$B$7:$B$206,$B22))</f>
        <v/>
      </c>
      <c r="J22" s="23" t="str">
        <f aca="false">IF($B22="","",COUNTIFS(資格・免許台帳!$B$7:$B$206,$B22,資格・免許台帳!$K$7:$K$206,"&lt;0"))</f>
        <v/>
      </c>
      <c r="K22" s="23" t="str">
        <f aca="false">IF($B22="","",COUNTIFS(資格・免許台帳!$B$7:$B$206,$B22,資格・免許台帳!$K$7:$K$206,"&gt;=0",資格・免許台帳!$K$7:$K$206,"&lt;=90"))</f>
        <v/>
      </c>
      <c r="L22" s="23" t="str">
        <f aca="false">IF($B22="","",IF($I22=0,"資格 未登録",IF($J22&gt;0,"期限切れ "&amp;TEXT($J22,"0")&amp;"件",IF($K22&gt;0,"90日以内 "&amp;TEXT($K22,"0")&amp;"件","期限内"))))</f>
        <v/>
      </c>
      <c r="M22" s="24"/>
    </row>
    <row r="23" customFormat="false" ht="15" hidden="false" customHeight="false" outlineLevel="0" collapsed="false">
      <c r="A23" s="19" t="str">
        <f aca="false">IF($B23="","",COUNTA($B$7:$B23))</f>
        <v/>
      </c>
      <c r="B23" s="20"/>
      <c r="C23" s="20"/>
      <c r="D23" s="20"/>
      <c r="E23" s="20"/>
      <c r="F23" s="20"/>
      <c r="G23" s="21"/>
      <c r="H23" s="22"/>
      <c r="I23" s="23" t="str">
        <f aca="false">IF($B23="","",COUNTIF(資格・免許台帳!$B$7:$B$206,$B23))</f>
        <v/>
      </c>
      <c r="J23" s="23" t="str">
        <f aca="false">IF($B23="","",COUNTIFS(資格・免許台帳!$B$7:$B$206,$B23,資格・免許台帳!$K$7:$K$206,"&lt;0"))</f>
        <v/>
      </c>
      <c r="K23" s="23" t="str">
        <f aca="false">IF($B23="","",COUNTIFS(資格・免許台帳!$B$7:$B$206,$B23,資格・免許台帳!$K$7:$K$206,"&gt;=0",資格・免許台帳!$K$7:$K$206,"&lt;=90"))</f>
        <v/>
      </c>
      <c r="L23" s="23" t="str">
        <f aca="false">IF($B23="","",IF($I23=0,"資格 未登録",IF($J23&gt;0,"期限切れ "&amp;TEXT($J23,"0")&amp;"件",IF($K23&gt;0,"90日以内 "&amp;TEXT($K23,"0")&amp;"件","期限内"))))</f>
        <v/>
      </c>
      <c r="M23" s="24"/>
    </row>
    <row r="24" customFormat="false" ht="15" hidden="false" customHeight="false" outlineLevel="0" collapsed="false">
      <c r="A24" s="19" t="str">
        <f aca="false">IF($B24="","",COUNTA($B$7:$B24))</f>
        <v/>
      </c>
      <c r="B24" s="20"/>
      <c r="C24" s="20"/>
      <c r="D24" s="20"/>
      <c r="E24" s="20"/>
      <c r="F24" s="20"/>
      <c r="G24" s="21"/>
      <c r="H24" s="22"/>
      <c r="I24" s="23" t="str">
        <f aca="false">IF($B24="","",COUNTIF(資格・免許台帳!$B$7:$B$206,$B24))</f>
        <v/>
      </c>
      <c r="J24" s="23" t="str">
        <f aca="false">IF($B24="","",COUNTIFS(資格・免許台帳!$B$7:$B$206,$B24,資格・免許台帳!$K$7:$K$206,"&lt;0"))</f>
        <v/>
      </c>
      <c r="K24" s="23" t="str">
        <f aca="false">IF($B24="","",COUNTIFS(資格・免許台帳!$B$7:$B$206,$B24,資格・免許台帳!$K$7:$K$206,"&gt;=0",資格・免許台帳!$K$7:$K$206,"&lt;=90"))</f>
        <v/>
      </c>
      <c r="L24" s="23" t="str">
        <f aca="false">IF($B24="","",IF($I24=0,"資格 未登録",IF($J24&gt;0,"期限切れ "&amp;TEXT($J24,"0")&amp;"件",IF($K24&gt;0,"90日以内 "&amp;TEXT($K24,"0")&amp;"件","期限内"))))</f>
        <v/>
      </c>
      <c r="M24" s="24"/>
    </row>
    <row r="25" customFormat="false" ht="15" hidden="false" customHeight="false" outlineLevel="0" collapsed="false">
      <c r="A25" s="19" t="str">
        <f aca="false">IF($B25="","",COUNTA($B$7:$B25))</f>
        <v/>
      </c>
      <c r="B25" s="20"/>
      <c r="C25" s="20"/>
      <c r="D25" s="20"/>
      <c r="E25" s="20"/>
      <c r="F25" s="20"/>
      <c r="G25" s="21"/>
      <c r="H25" s="22"/>
      <c r="I25" s="23" t="str">
        <f aca="false">IF($B25="","",COUNTIF(資格・免許台帳!$B$7:$B$206,$B25))</f>
        <v/>
      </c>
      <c r="J25" s="23" t="str">
        <f aca="false">IF($B25="","",COUNTIFS(資格・免許台帳!$B$7:$B$206,$B25,資格・免許台帳!$K$7:$K$206,"&lt;0"))</f>
        <v/>
      </c>
      <c r="K25" s="23" t="str">
        <f aca="false">IF($B25="","",COUNTIFS(資格・免許台帳!$B$7:$B$206,$B25,資格・免許台帳!$K$7:$K$206,"&gt;=0",資格・免許台帳!$K$7:$K$206,"&lt;=90"))</f>
        <v/>
      </c>
      <c r="L25" s="23" t="str">
        <f aca="false">IF($B25="","",IF($I25=0,"資格 未登録",IF($J25&gt;0,"期限切れ "&amp;TEXT($J25,"0")&amp;"件",IF($K25&gt;0,"90日以内 "&amp;TEXT($K25,"0")&amp;"件","期限内"))))</f>
        <v/>
      </c>
      <c r="M25" s="24"/>
    </row>
    <row r="26" customFormat="false" ht="15" hidden="false" customHeight="false" outlineLevel="0" collapsed="false">
      <c r="A26" s="19" t="str">
        <f aca="false">IF($B26="","",COUNTA($B$7:$B26))</f>
        <v/>
      </c>
      <c r="B26" s="20"/>
      <c r="C26" s="20"/>
      <c r="D26" s="20"/>
      <c r="E26" s="20"/>
      <c r="F26" s="20"/>
      <c r="G26" s="21"/>
      <c r="H26" s="22"/>
      <c r="I26" s="23" t="str">
        <f aca="false">IF($B26="","",COUNTIF(資格・免許台帳!$B$7:$B$206,$B26))</f>
        <v/>
      </c>
      <c r="J26" s="23" t="str">
        <f aca="false">IF($B26="","",COUNTIFS(資格・免許台帳!$B$7:$B$206,$B26,資格・免許台帳!$K$7:$K$206,"&lt;0"))</f>
        <v/>
      </c>
      <c r="K26" s="23" t="str">
        <f aca="false">IF($B26="","",COUNTIFS(資格・免許台帳!$B$7:$B$206,$B26,資格・免許台帳!$K$7:$K$206,"&gt;=0",資格・免許台帳!$K$7:$K$206,"&lt;=90"))</f>
        <v/>
      </c>
      <c r="L26" s="23" t="str">
        <f aca="false">IF($B26="","",IF($I26=0,"資格 未登録",IF($J26&gt;0,"期限切れ "&amp;TEXT($J26,"0")&amp;"件",IF($K26&gt;0,"90日以内 "&amp;TEXT($K26,"0")&amp;"件","期限内"))))</f>
        <v/>
      </c>
      <c r="M26" s="24"/>
    </row>
    <row r="27" customFormat="false" ht="15" hidden="false" customHeight="false" outlineLevel="0" collapsed="false">
      <c r="A27" s="19" t="str">
        <f aca="false">IF($B27="","",COUNTA($B$7:$B27))</f>
        <v/>
      </c>
      <c r="B27" s="20"/>
      <c r="C27" s="20"/>
      <c r="D27" s="20"/>
      <c r="E27" s="20"/>
      <c r="F27" s="20"/>
      <c r="G27" s="21"/>
      <c r="H27" s="22"/>
      <c r="I27" s="23" t="str">
        <f aca="false">IF($B27="","",COUNTIF(資格・免許台帳!$B$7:$B$206,$B27))</f>
        <v/>
      </c>
      <c r="J27" s="23" t="str">
        <f aca="false">IF($B27="","",COUNTIFS(資格・免許台帳!$B$7:$B$206,$B27,資格・免許台帳!$K$7:$K$206,"&lt;0"))</f>
        <v/>
      </c>
      <c r="K27" s="23" t="str">
        <f aca="false">IF($B27="","",COUNTIFS(資格・免許台帳!$B$7:$B$206,$B27,資格・免許台帳!$K$7:$K$206,"&gt;=0",資格・免許台帳!$K$7:$K$206,"&lt;=90"))</f>
        <v/>
      </c>
      <c r="L27" s="23" t="str">
        <f aca="false">IF($B27="","",IF($I27=0,"資格 未登録",IF($J27&gt;0,"期限切れ "&amp;TEXT($J27,"0")&amp;"件",IF($K27&gt;0,"90日以内 "&amp;TEXT($K27,"0")&amp;"件","期限内"))))</f>
        <v/>
      </c>
      <c r="M27" s="24"/>
    </row>
    <row r="28" customFormat="false" ht="15" hidden="false" customHeight="false" outlineLevel="0" collapsed="false">
      <c r="A28" s="19" t="str">
        <f aca="false">IF($B28="","",COUNTA($B$7:$B28))</f>
        <v/>
      </c>
      <c r="B28" s="20"/>
      <c r="C28" s="20"/>
      <c r="D28" s="20"/>
      <c r="E28" s="20"/>
      <c r="F28" s="20"/>
      <c r="G28" s="21"/>
      <c r="H28" s="22"/>
      <c r="I28" s="23" t="str">
        <f aca="false">IF($B28="","",COUNTIF(資格・免許台帳!$B$7:$B$206,$B28))</f>
        <v/>
      </c>
      <c r="J28" s="23" t="str">
        <f aca="false">IF($B28="","",COUNTIFS(資格・免許台帳!$B$7:$B$206,$B28,資格・免許台帳!$K$7:$K$206,"&lt;0"))</f>
        <v/>
      </c>
      <c r="K28" s="23" t="str">
        <f aca="false">IF($B28="","",COUNTIFS(資格・免許台帳!$B$7:$B$206,$B28,資格・免許台帳!$K$7:$K$206,"&gt;=0",資格・免許台帳!$K$7:$K$206,"&lt;=90"))</f>
        <v/>
      </c>
      <c r="L28" s="23" t="str">
        <f aca="false">IF($B28="","",IF($I28=0,"資格 未登録",IF($J28&gt;0,"期限切れ "&amp;TEXT($J28,"0")&amp;"件",IF($K28&gt;0,"90日以内 "&amp;TEXT($K28,"0")&amp;"件","期限内"))))</f>
        <v/>
      </c>
      <c r="M28" s="24"/>
    </row>
    <row r="29" customFormat="false" ht="15" hidden="false" customHeight="false" outlineLevel="0" collapsed="false">
      <c r="A29" s="19" t="str">
        <f aca="false">IF($B29="","",COUNTA($B$7:$B29))</f>
        <v/>
      </c>
      <c r="B29" s="20"/>
      <c r="C29" s="20"/>
      <c r="D29" s="20"/>
      <c r="E29" s="20"/>
      <c r="F29" s="20"/>
      <c r="G29" s="21"/>
      <c r="H29" s="22"/>
      <c r="I29" s="23" t="str">
        <f aca="false">IF($B29="","",COUNTIF(資格・免許台帳!$B$7:$B$206,$B29))</f>
        <v/>
      </c>
      <c r="J29" s="23" t="str">
        <f aca="false">IF($B29="","",COUNTIFS(資格・免許台帳!$B$7:$B$206,$B29,資格・免許台帳!$K$7:$K$206,"&lt;0"))</f>
        <v/>
      </c>
      <c r="K29" s="23" t="str">
        <f aca="false">IF($B29="","",COUNTIFS(資格・免許台帳!$B$7:$B$206,$B29,資格・免許台帳!$K$7:$K$206,"&gt;=0",資格・免許台帳!$K$7:$K$206,"&lt;=90"))</f>
        <v/>
      </c>
      <c r="L29" s="23" t="str">
        <f aca="false">IF($B29="","",IF($I29=0,"資格 未登録",IF($J29&gt;0,"期限切れ "&amp;TEXT($J29,"0")&amp;"件",IF($K29&gt;0,"90日以内 "&amp;TEXT($K29,"0")&amp;"件","期限内"))))</f>
        <v/>
      </c>
      <c r="M29" s="24"/>
    </row>
    <row r="30" customFormat="false" ht="15" hidden="false" customHeight="false" outlineLevel="0" collapsed="false">
      <c r="A30" s="19" t="str">
        <f aca="false">IF($B30="","",COUNTA($B$7:$B30))</f>
        <v/>
      </c>
      <c r="B30" s="20"/>
      <c r="C30" s="20"/>
      <c r="D30" s="20"/>
      <c r="E30" s="20"/>
      <c r="F30" s="20"/>
      <c r="G30" s="21"/>
      <c r="H30" s="22"/>
      <c r="I30" s="23" t="str">
        <f aca="false">IF($B30="","",COUNTIF(資格・免許台帳!$B$7:$B$206,$B30))</f>
        <v/>
      </c>
      <c r="J30" s="23" t="str">
        <f aca="false">IF($B30="","",COUNTIFS(資格・免許台帳!$B$7:$B$206,$B30,資格・免許台帳!$K$7:$K$206,"&lt;0"))</f>
        <v/>
      </c>
      <c r="K30" s="23" t="str">
        <f aca="false">IF($B30="","",COUNTIFS(資格・免許台帳!$B$7:$B$206,$B30,資格・免許台帳!$K$7:$K$206,"&gt;=0",資格・免許台帳!$K$7:$K$206,"&lt;=90"))</f>
        <v/>
      </c>
      <c r="L30" s="23" t="str">
        <f aca="false">IF($B30="","",IF($I30=0,"資格 未登録",IF($J30&gt;0,"期限切れ "&amp;TEXT($J30,"0")&amp;"件",IF($K30&gt;0,"90日以内 "&amp;TEXT($K30,"0")&amp;"件","期限内"))))</f>
        <v/>
      </c>
      <c r="M30" s="24"/>
    </row>
    <row r="31" customFormat="false" ht="15" hidden="false" customHeight="false" outlineLevel="0" collapsed="false">
      <c r="A31" s="19" t="str">
        <f aca="false">IF($B31="","",COUNTA($B$7:$B31))</f>
        <v/>
      </c>
      <c r="B31" s="20"/>
      <c r="C31" s="20"/>
      <c r="D31" s="20"/>
      <c r="E31" s="20"/>
      <c r="F31" s="20"/>
      <c r="G31" s="21"/>
      <c r="H31" s="22"/>
      <c r="I31" s="23" t="str">
        <f aca="false">IF($B31="","",COUNTIF(資格・免許台帳!$B$7:$B$206,$B31))</f>
        <v/>
      </c>
      <c r="J31" s="23" t="str">
        <f aca="false">IF($B31="","",COUNTIFS(資格・免許台帳!$B$7:$B$206,$B31,資格・免許台帳!$K$7:$K$206,"&lt;0"))</f>
        <v/>
      </c>
      <c r="K31" s="23" t="str">
        <f aca="false">IF($B31="","",COUNTIFS(資格・免許台帳!$B$7:$B$206,$B31,資格・免許台帳!$K$7:$K$206,"&gt;=0",資格・免許台帳!$K$7:$K$206,"&lt;=90"))</f>
        <v/>
      </c>
      <c r="L31" s="23" t="str">
        <f aca="false">IF($B31="","",IF($I31=0,"資格 未登録",IF($J31&gt;0,"期限切れ "&amp;TEXT($J31,"0")&amp;"件",IF($K31&gt;0,"90日以内 "&amp;TEXT($K31,"0")&amp;"件","期限内"))))</f>
        <v/>
      </c>
      <c r="M31" s="24"/>
    </row>
    <row r="32" customFormat="false" ht="15" hidden="false" customHeight="false" outlineLevel="0" collapsed="false">
      <c r="A32" s="19" t="str">
        <f aca="false">IF($B32="","",COUNTA($B$7:$B32))</f>
        <v/>
      </c>
      <c r="B32" s="20"/>
      <c r="C32" s="20"/>
      <c r="D32" s="20"/>
      <c r="E32" s="20"/>
      <c r="F32" s="20"/>
      <c r="G32" s="21"/>
      <c r="H32" s="22"/>
      <c r="I32" s="23" t="str">
        <f aca="false">IF($B32="","",COUNTIF(資格・免許台帳!$B$7:$B$206,$B32))</f>
        <v/>
      </c>
      <c r="J32" s="23" t="str">
        <f aca="false">IF($B32="","",COUNTIFS(資格・免許台帳!$B$7:$B$206,$B32,資格・免許台帳!$K$7:$K$206,"&lt;0"))</f>
        <v/>
      </c>
      <c r="K32" s="23" t="str">
        <f aca="false">IF($B32="","",COUNTIFS(資格・免許台帳!$B$7:$B$206,$B32,資格・免許台帳!$K$7:$K$206,"&gt;=0",資格・免許台帳!$K$7:$K$206,"&lt;=90"))</f>
        <v/>
      </c>
      <c r="L32" s="23" t="str">
        <f aca="false">IF($B32="","",IF($I32=0,"資格 未登録",IF($J32&gt;0,"期限切れ "&amp;TEXT($J32,"0")&amp;"件",IF($K32&gt;0,"90日以内 "&amp;TEXT($K32,"0")&amp;"件","期限内"))))</f>
        <v/>
      </c>
      <c r="M32" s="24"/>
    </row>
    <row r="33" customFormat="false" ht="15" hidden="false" customHeight="false" outlineLevel="0" collapsed="false">
      <c r="A33" s="19" t="str">
        <f aca="false">IF($B33="","",COUNTA($B$7:$B33))</f>
        <v/>
      </c>
      <c r="B33" s="20"/>
      <c r="C33" s="20"/>
      <c r="D33" s="20"/>
      <c r="E33" s="20"/>
      <c r="F33" s="20"/>
      <c r="G33" s="21"/>
      <c r="H33" s="22"/>
      <c r="I33" s="23" t="str">
        <f aca="false">IF($B33="","",COUNTIF(資格・免許台帳!$B$7:$B$206,$B33))</f>
        <v/>
      </c>
      <c r="J33" s="23" t="str">
        <f aca="false">IF($B33="","",COUNTIFS(資格・免許台帳!$B$7:$B$206,$B33,資格・免許台帳!$K$7:$K$206,"&lt;0"))</f>
        <v/>
      </c>
      <c r="K33" s="23" t="str">
        <f aca="false">IF($B33="","",COUNTIFS(資格・免許台帳!$B$7:$B$206,$B33,資格・免許台帳!$K$7:$K$206,"&gt;=0",資格・免許台帳!$K$7:$K$206,"&lt;=90"))</f>
        <v/>
      </c>
      <c r="L33" s="23" t="str">
        <f aca="false">IF($B33="","",IF($I33=0,"資格 未登録",IF($J33&gt;0,"期限切れ "&amp;TEXT($J33,"0")&amp;"件",IF($K33&gt;0,"90日以内 "&amp;TEXT($K33,"0")&amp;"件","期限内"))))</f>
        <v/>
      </c>
      <c r="M33" s="24"/>
    </row>
    <row r="34" customFormat="false" ht="15" hidden="false" customHeight="false" outlineLevel="0" collapsed="false">
      <c r="A34" s="19" t="str">
        <f aca="false">IF($B34="","",COUNTA($B$7:$B34))</f>
        <v/>
      </c>
      <c r="B34" s="20"/>
      <c r="C34" s="20"/>
      <c r="D34" s="20"/>
      <c r="E34" s="20"/>
      <c r="F34" s="20"/>
      <c r="G34" s="21"/>
      <c r="H34" s="22"/>
      <c r="I34" s="23" t="str">
        <f aca="false">IF($B34="","",COUNTIF(資格・免許台帳!$B$7:$B$206,$B34))</f>
        <v/>
      </c>
      <c r="J34" s="23" t="str">
        <f aca="false">IF($B34="","",COUNTIFS(資格・免許台帳!$B$7:$B$206,$B34,資格・免許台帳!$K$7:$K$206,"&lt;0"))</f>
        <v/>
      </c>
      <c r="K34" s="23" t="str">
        <f aca="false">IF($B34="","",COUNTIFS(資格・免許台帳!$B$7:$B$206,$B34,資格・免許台帳!$K$7:$K$206,"&gt;=0",資格・免許台帳!$K$7:$K$206,"&lt;=90"))</f>
        <v/>
      </c>
      <c r="L34" s="23" t="str">
        <f aca="false">IF($B34="","",IF($I34=0,"資格 未登録",IF($J34&gt;0,"期限切れ "&amp;TEXT($J34,"0")&amp;"件",IF($K34&gt;0,"90日以内 "&amp;TEXT($K34,"0")&amp;"件","期限内"))))</f>
        <v/>
      </c>
      <c r="M34" s="24"/>
    </row>
    <row r="35" customFormat="false" ht="15" hidden="false" customHeight="false" outlineLevel="0" collapsed="false">
      <c r="A35" s="19" t="str">
        <f aca="false">IF($B35="","",COUNTA($B$7:$B35))</f>
        <v/>
      </c>
      <c r="B35" s="20"/>
      <c r="C35" s="20"/>
      <c r="D35" s="20"/>
      <c r="E35" s="20"/>
      <c r="F35" s="20"/>
      <c r="G35" s="21"/>
      <c r="H35" s="22"/>
      <c r="I35" s="23" t="str">
        <f aca="false">IF($B35="","",COUNTIF(資格・免許台帳!$B$7:$B$206,$B35))</f>
        <v/>
      </c>
      <c r="J35" s="23" t="str">
        <f aca="false">IF($B35="","",COUNTIFS(資格・免許台帳!$B$7:$B$206,$B35,資格・免許台帳!$K$7:$K$206,"&lt;0"))</f>
        <v/>
      </c>
      <c r="K35" s="23" t="str">
        <f aca="false">IF($B35="","",COUNTIFS(資格・免許台帳!$B$7:$B$206,$B35,資格・免許台帳!$K$7:$K$206,"&gt;=0",資格・免許台帳!$K$7:$K$206,"&lt;=90"))</f>
        <v/>
      </c>
      <c r="L35" s="23" t="str">
        <f aca="false">IF($B35="","",IF($I35=0,"資格 未登録",IF($J35&gt;0,"期限切れ "&amp;TEXT($J35,"0")&amp;"件",IF($K35&gt;0,"90日以内 "&amp;TEXT($K35,"0")&amp;"件","期限内"))))</f>
        <v/>
      </c>
      <c r="M35" s="24"/>
    </row>
    <row r="36" customFormat="false" ht="15" hidden="false" customHeight="false" outlineLevel="0" collapsed="false">
      <c r="A36" s="19" t="str">
        <f aca="false">IF($B36="","",COUNTA($B$7:$B36))</f>
        <v/>
      </c>
      <c r="B36" s="20"/>
      <c r="C36" s="20"/>
      <c r="D36" s="20"/>
      <c r="E36" s="20"/>
      <c r="F36" s="20"/>
      <c r="G36" s="21"/>
      <c r="H36" s="22"/>
      <c r="I36" s="23" t="str">
        <f aca="false">IF($B36="","",COUNTIF(資格・免許台帳!$B$7:$B$206,$B36))</f>
        <v/>
      </c>
      <c r="J36" s="23" t="str">
        <f aca="false">IF($B36="","",COUNTIFS(資格・免許台帳!$B$7:$B$206,$B36,資格・免許台帳!$K$7:$K$206,"&lt;0"))</f>
        <v/>
      </c>
      <c r="K36" s="23" t="str">
        <f aca="false">IF($B36="","",COUNTIFS(資格・免許台帳!$B$7:$B$206,$B36,資格・免許台帳!$K$7:$K$206,"&gt;=0",資格・免許台帳!$K$7:$K$206,"&lt;=90"))</f>
        <v/>
      </c>
      <c r="L36" s="23" t="str">
        <f aca="false">IF($B36="","",IF($I36=0,"資格 未登録",IF($J36&gt;0,"期限切れ "&amp;TEXT($J36,"0")&amp;"件",IF($K36&gt;0,"90日以内 "&amp;TEXT($K36,"0")&amp;"件","期限内"))))</f>
        <v/>
      </c>
      <c r="M36" s="24"/>
    </row>
    <row r="37" customFormat="false" ht="15" hidden="false" customHeight="false" outlineLevel="0" collapsed="false">
      <c r="A37" s="19" t="str">
        <f aca="false">IF($B37="","",COUNTA($B$7:$B37))</f>
        <v/>
      </c>
      <c r="B37" s="20"/>
      <c r="C37" s="20"/>
      <c r="D37" s="20"/>
      <c r="E37" s="20"/>
      <c r="F37" s="20"/>
      <c r="G37" s="21"/>
      <c r="H37" s="22"/>
      <c r="I37" s="23" t="str">
        <f aca="false">IF($B37="","",COUNTIF(資格・免許台帳!$B$7:$B$206,$B37))</f>
        <v/>
      </c>
      <c r="J37" s="23" t="str">
        <f aca="false">IF($B37="","",COUNTIFS(資格・免許台帳!$B$7:$B$206,$B37,資格・免許台帳!$K$7:$K$206,"&lt;0"))</f>
        <v/>
      </c>
      <c r="K37" s="23" t="str">
        <f aca="false">IF($B37="","",COUNTIFS(資格・免許台帳!$B$7:$B$206,$B37,資格・免許台帳!$K$7:$K$206,"&gt;=0",資格・免許台帳!$K$7:$K$206,"&lt;=90"))</f>
        <v/>
      </c>
      <c r="L37" s="23" t="str">
        <f aca="false">IF($B37="","",IF($I37=0,"資格 未登録",IF($J37&gt;0,"期限切れ "&amp;TEXT($J37,"0")&amp;"件",IF($K37&gt;0,"90日以内 "&amp;TEXT($K37,"0")&amp;"件","期限内"))))</f>
        <v/>
      </c>
      <c r="M37" s="24"/>
    </row>
    <row r="38" customFormat="false" ht="15" hidden="false" customHeight="false" outlineLevel="0" collapsed="false">
      <c r="A38" s="19" t="str">
        <f aca="false">IF($B38="","",COUNTA($B$7:$B38))</f>
        <v/>
      </c>
      <c r="B38" s="20"/>
      <c r="C38" s="20"/>
      <c r="D38" s="20"/>
      <c r="E38" s="20"/>
      <c r="F38" s="20"/>
      <c r="G38" s="21"/>
      <c r="H38" s="22"/>
      <c r="I38" s="23" t="str">
        <f aca="false">IF($B38="","",COUNTIF(資格・免許台帳!$B$7:$B$206,$B38))</f>
        <v/>
      </c>
      <c r="J38" s="23" t="str">
        <f aca="false">IF($B38="","",COUNTIFS(資格・免許台帳!$B$7:$B$206,$B38,資格・免許台帳!$K$7:$K$206,"&lt;0"))</f>
        <v/>
      </c>
      <c r="K38" s="23" t="str">
        <f aca="false">IF($B38="","",COUNTIFS(資格・免許台帳!$B$7:$B$206,$B38,資格・免許台帳!$K$7:$K$206,"&gt;=0",資格・免許台帳!$K$7:$K$206,"&lt;=90"))</f>
        <v/>
      </c>
      <c r="L38" s="23" t="str">
        <f aca="false">IF($B38="","",IF($I38=0,"資格 未登録",IF($J38&gt;0,"期限切れ "&amp;TEXT($J38,"0")&amp;"件",IF($K38&gt;0,"90日以内 "&amp;TEXT($K38,"0")&amp;"件","期限内"))))</f>
        <v/>
      </c>
      <c r="M38" s="24"/>
    </row>
    <row r="39" customFormat="false" ht="15" hidden="false" customHeight="false" outlineLevel="0" collapsed="false">
      <c r="A39" s="19" t="str">
        <f aca="false">IF($B39="","",COUNTA($B$7:$B39))</f>
        <v/>
      </c>
      <c r="B39" s="20"/>
      <c r="C39" s="20"/>
      <c r="D39" s="20"/>
      <c r="E39" s="20"/>
      <c r="F39" s="20"/>
      <c r="G39" s="21"/>
      <c r="H39" s="22"/>
      <c r="I39" s="23" t="str">
        <f aca="false">IF($B39="","",COUNTIF(資格・免許台帳!$B$7:$B$206,$B39))</f>
        <v/>
      </c>
      <c r="J39" s="23" t="str">
        <f aca="false">IF($B39="","",COUNTIFS(資格・免許台帳!$B$7:$B$206,$B39,資格・免許台帳!$K$7:$K$206,"&lt;0"))</f>
        <v/>
      </c>
      <c r="K39" s="23" t="str">
        <f aca="false">IF($B39="","",COUNTIFS(資格・免許台帳!$B$7:$B$206,$B39,資格・免許台帳!$K$7:$K$206,"&gt;=0",資格・免許台帳!$K$7:$K$206,"&lt;=90"))</f>
        <v/>
      </c>
      <c r="L39" s="23" t="str">
        <f aca="false">IF($B39="","",IF($I39=0,"資格 未登録",IF($J39&gt;0,"期限切れ "&amp;TEXT($J39,"0")&amp;"件",IF($K39&gt;0,"90日以内 "&amp;TEXT($K39,"0")&amp;"件","期限内"))))</f>
        <v/>
      </c>
      <c r="M39" s="24"/>
    </row>
    <row r="40" customFormat="false" ht="15" hidden="false" customHeight="false" outlineLevel="0" collapsed="false">
      <c r="A40" s="19" t="str">
        <f aca="false">IF($B40="","",COUNTA($B$7:$B40))</f>
        <v/>
      </c>
      <c r="B40" s="20"/>
      <c r="C40" s="20"/>
      <c r="D40" s="20"/>
      <c r="E40" s="20"/>
      <c r="F40" s="20"/>
      <c r="G40" s="21"/>
      <c r="H40" s="22"/>
      <c r="I40" s="23" t="str">
        <f aca="false">IF($B40="","",COUNTIF(資格・免許台帳!$B$7:$B$206,$B40))</f>
        <v/>
      </c>
      <c r="J40" s="23" t="str">
        <f aca="false">IF($B40="","",COUNTIFS(資格・免許台帳!$B$7:$B$206,$B40,資格・免許台帳!$K$7:$K$206,"&lt;0"))</f>
        <v/>
      </c>
      <c r="K40" s="23" t="str">
        <f aca="false">IF($B40="","",COUNTIFS(資格・免許台帳!$B$7:$B$206,$B40,資格・免許台帳!$K$7:$K$206,"&gt;=0",資格・免許台帳!$K$7:$K$206,"&lt;=90"))</f>
        <v/>
      </c>
      <c r="L40" s="23" t="str">
        <f aca="false">IF($B40="","",IF($I40=0,"資格 未登録",IF($J40&gt;0,"期限切れ "&amp;TEXT($J40,"0")&amp;"件",IF($K40&gt;0,"90日以内 "&amp;TEXT($K40,"0")&amp;"件","期限内"))))</f>
        <v/>
      </c>
      <c r="M40" s="24"/>
    </row>
    <row r="41" customFormat="false" ht="15" hidden="false" customHeight="false" outlineLevel="0" collapsed="false">
      <c r="A41" s="19" t="str">
        <f aca="false">IF($B41="","",COUNTA($B$7:$B41))</f>
        <v/>
      </c>
      <c r="B41" s="20"/>
      <c r="C41" s="20"/>
      <c r="D41" s="20"/>
      <c r="E41" s="20"/>
      <c r="F41" s="20"/>
      <c r="G41" s="21"/>
      <c r="H41" s="22"/>
      <c r="I41" s="23" t="str">
        <f aca="false">IF($B41="","",COUNTIF(資格・免許台帳!$B$7:$B$206,$B41))</f>
        <v/>
      </c>
      <c r="J41" s="23" t="str">
        <f aca="false">IF($B41="","",COUNTIFS(資格・免許台帳!$B$7:$B$206,$B41,資格・免許台帳!$K$7:$K$206,"&lt;0"))</f>
        <v/>
      </c>
      <c r="K41" s="23" t="str">
        <f aca="false">IF($B41="","",COUNTIFS(資格・免許台帳!$B$7:$B$206,$B41,資格・免許台帳!$K$7:$K$206,"&gt;=0",資格・免許台帳!$K$7:$K$206,"&lt;=90"))</f>
        <v/>
      </c>
      <c r="L41" s="23" t="str">
        <f aca="false">IF($B41="","",IF($I41=0,"資格 未登録",IF($J41&gt;0,"期限切れ "&amp;TEXT($J41,"0")&amp;"件",IF($K41&gt;0,"90日以内 "&amp;TEXT($K41,"0")&amp;"件","期限内"))))</f>
        <v/>
      </c>
      <c r="M41" s="24"/>
    </row>
    <row r="42" customFormat="false" ht="15" hidden="false" customHeight="false" outlineLevel="0" collapsed="false">
      <c r="A42" s="19" t="str">
        <f aca="false">IF($B42="","",COUNTA($B$7:$B42))</f>
        <v/>
      </c>
      <c r="B42" s="20"/>
      <c r="C42" s="20"/>
      <c r="D42" s="20"/>
      <c r="E42" s="20"/>
      <c r="F42" s="20"/>
      <c r="G42" s="21"/>
      <c r="H42" s="22"/>
      <c r="I42" s="23" t="str">
        <f aca="false">IF($B42="","",COUNTIF(資格・免許台帳!$B$7:$B$206,$B42))</f>
        <v/>
      </c>
      <c r="J42" s="23" t="str">
        <f aca="false">IF($B42="","",COUNTIFS(資格・免許台帳!$B$7:$B$206,$B42,資格・免許台帳!$K$7:$K$206,"&lt;0"))</f>
        <v/>
      </c>
      <c r="K42" s="23" t="str">
        <f aca="false">IF($B42="","",COUNTIFS(資格・免許台帳!$B$7:$B$206,$B42,資格・免許台帳!$K$7:$K$206,"&gt;=0",資格・免許台帳!$K$7:$K$206,"&lt;=90"))</f>
        <v/>
      </c>
      <c r="L42" s="23" t="str">
        <f aca="false">IF($B42="","",IF($I42=0,"資格 未登録",IF($J42&gt;0,"期限切れ "&amp;TEXT($J42,"0")&amp;"件",IF($K42&gt;0,"90日以内 "&amp;TEXT($K42,"0")&amp;"件","期限内"))))</f>
        <v/>
      </c>
      <c r="M42" s="24"/>
    </row>
    <row r="43" customFormat="false" ht="15" hidden="false" customHeight="false" outlineLevel="0" collapsed="false">
      <c r="A43" s="19" t="str">
        <f aca="false">IF($B43="","",COUNTA($B$7:$B43))</f>
        <v/>
      </c>
      <c r="B43" s="20"/>
      <c r="C43" s="20"/>
      <c r="D43" s="20"/>
      <c r="E43" s="20"/>
      <c r="F43" s="20"/>
      <c r="G43" s="21"/>
      <c r="H43" s="22"/>
      <c r="I43" s="23" t="str">
        <f aca="false">IF($B43="","",COUNTIF(資格・免許台帳!$B$7:$B$206,$B43))</f>
        <v/>
      </c>
      <c r="J43" s="23" t="str">
        <f aca="false">IF($B43="","",COUNTIFS(資格・免許台帳!$B$7:$B$206,$B43,資格・免許台帳!$K$7:$K$206,"&lt;0"))</f>
        <v/>
      </c>
      <c r="K43" s="23" t="str">
        <f aca="false">IF($B43="","",COUNTIFS(資格・免許台帳!$B$7:$B$206,$B43,資格・免許台帳!$K$7:$K$206,"&gt;=0",資格・免許台帳!$K$7:$K$206,"&lt;=90"))</f>
        <v/>
      </c>
      <c r="L43" s="23" t="str">
        <f aca="false">IF($B43="","",IF($I43=0,"資格 未登録",IF($J43&gt;0,"期限切れ "&amp;TEXT($J43,"0")&amp;"件",IF($K43&gt;0,"90日以内 "&amp;TEXT($K43,"0")&amp;"件","期限内"))))</f>
        <v/>
      </c>
      <c r="M43" s="24"/>
    </row>
    <row r="44" customFormat="false" ht="15" hidden="false" customHeight="false" outlineLevel="0" collapsed="false">
      <c r="A44" s="19" t="str">
        <f aca="false">IF($B44="","",COUNTA($B$7:$B44))</f>
        <v/>
      </c>
      <c r="B44" s="20"/>
      <c r="C44" s="20"/>
      <c r="D44" s="20"/>
      <c r="E44" s="20"/>
      <c r="F44" s="20"/>
      <c r="G44" s="21"/>
      <c r="H44" s="22"/>
      <c r="I44" s="23" t="str">
        <f aca="false">IF($B44="","",COUNTIF(資格・免許台帳!$B$7:$B$206,$B44))</f>
        <v/>
      </c>
      <c r="J44" s="23" t="str">
        <f aca="false">IF($B44="","",COUNTIFS(資格・免許台帳!$B$7:$B$206,$B44,資格・免許台帳!$K$7:$K$206,"&lt;0"))</f>
        <v/>
      </c>
      <c r="K44" s="23" t="str">
        <f aca="false">IF($B44="","",COUNTIFS(資格・免許台帳!$B$7:$B$206,$B44,資格・免許台帳!$K$7:$K$206,"&gt;=0",資格・免許台帳!$K$7:$K$206,"&lt;=90"))</f>
        <v/>
      </c>
      <c r="L44" s="23" t="str">
        <f aca="false">IF($B44="","",IF($I44=0,"資格 未登録",IF($J44&gt;0,"期限切れ "&amp;TEXT($J44,"0")&amp;"件",IF($K44&gt;0,"90日以内 "&amp;TEXT($K44,"0")&amp;"件","期限内"))))</f>
        <v/>
      </c>
      <c r="M44" s="24"/>
    </row>
    <row r="45" customFormat="false" ht="15" hidden="false" customHeight="false" outlineLevel="0" collapsed="false">
      <c r="A45" s="19" t="str">
        <f aca="false">IF($B45="","",COUNTA($B$7:$B45))</f>
        <v/>
      </c>
      <c r="B45" s="20"/>
      <c r="C45" s="20"/>
      <c r="D45" s="20"/>
      <c r="E45" s="20"/>
      <c r="F45" s="20"/>
      <c r="G45" s="21"/>
      <c r="H45" s="22"/>
      <c r="I45" s="23" t="str">
        <f aca="false">IF($B45="","",COUNTIF(資格・免許台帳!$B$7:$B$206,$B45))</f>
        <v/>
      </c>
      <c r="J45" s="23" t="str">
        <f aca="false">IF($B45="","",COUNTIFS(資格・免許台帳!$B$7:$B$206,$B45,資格・免許台帳!$K$7:$K$206,"&lt;0"))</f>
        <v/>
      </c>
      <c r="K45" s="23" t="str">
        <f aca="false">IF($B45="","",COUNTIFS(資格・免許台帳!$B$7:$B$206,$B45,資格・免許台帳!$K$7:$K$206,"&gt;=0",資格・免許台帳!$K$7:$K$206,"&lt;=90"))</f>
        <v/>
      </c>
      <c r="L45" s="23" t="str">
        <f aca="false">IF($B45="","",IF($I45=0,"資格 未登録",IF($J45&gt;0,"期限切れ "&amp;TEXT($J45,"0")&amp;"件",IF($K45&gt;0,"90日以内 "&amp;TEXT($K45,"0")&amp;"件","期限内"))))</f>
        <v/>
      </c>
      <c r="M45" s="24"/>
    </row>
    <row r="46" customFormat="false" ht="15" hidden="false" customHeight="false" outlineLevel="0" collapsed="false">
      <c r="A46" s="19" t="str">
        <f aca="false">IF($B46="","",COUNTA($B$7:$B46))</f>
        <v/>
      </c>
      <c r="B46" s="20"/>
      <c r="C46" s="20"/>
      <c r="D46" s="20"/>
      <c r="E46" s="20"/>
      <c r="F46" s="20"/>
      <c r="G46" s="21"/>
      <c r="H46" s="22"/>
      <c r="I46" s="23" t="str">
        <f aca="false">IF($B46="","",COUNTIF(資格・免許台帳!$B$7:$B$206,$B46))</f>
        <v/>
      </c>
      <c r="J46" s="23" t="str">
        <f aca="false">IF($B46="","",COUNTIFS(資格・免許台帳!$B$7:$B$206,$B46,資格・免許台帳!$K$7:$K$206,"&lt;0"))</f>
        <v/>
      </c>
      <c r="K46" s="23" t="str">
        <f aca="false">IF($B46="","",COUNTIFS(資格・免許台帳!$B$7:$B$206,$B46,資格・免許台帳!$K$7:$K$206,"&gt;=0",資格・免許台帳!$K$7:$K$206,"&lt;=90"))</f>
        <v/>
      </c>
      <c r="L46" s="23" t="str">
        <f aca="false">IF($B46="","",IF($I46=0,"資格 未登録",IF($J46&gt;0,"期限切れ "&amp;TEXT($J46,"0")&amp;"件",IF($K46&gt;0,"90日以内 "&amp;TEXT($K46,"0")&amp;"件","期限内"))))</f>
        <v/>
      </c>
      <c r="M46" s="24"/>
    </row>
    <row r="47" customFormat="false" ht="15" hidden="false" customHeight="false" outlineLevel="0" collapsed="false">
      <c r="A47" s="19" t="str">
        <f aca="false">IF($B47="","",COUNTA($B$7:$B47))</f>
        <v/>
      </c>
      <c r="B47" s="20"/>
      <c r="C47" s="20"/>
      <c r="D47" s="20"/>
      <c r="E47" s="20"/>
      <c r="F47" s="20"/>
      <c r="G47" s="21"/>
      <c r="H47" s="22"/>
      <c r="I47" s="23" t="str">
        <f aca="false">IF($B47="","",COUNTIF(資格・免許台帳!$B$7:$B$206,$B47))</f>
        <v/>
      </c>
      <c r="J47" s="23" t="str">
        <f aca="false">IF($B47="","",COUNTIFS(資格・免許台帳!$B$7:$B$206,$B47,資格・免許台帳!$K$7:$K$206,"&lt;0"))</f>
        <v/>
      </c>
      <c r="K47" s="23" t="str">
        <f aca="false">IF($B47="","",COUNTIFS(資格・免許台帳!$B$7:$B$206,$B47,資格・免許台帳!$K$7:$K$206,"&gt;=0",資格・免許台帳!$K$7:$K$206,"&lt;=90"))</f>
        <v/>
      </c>
      <c r="L47" s="23" t="str">
        <f aca="false">IF($B47="","",IF($I47=0,"資格 未登録",IF($J47&gt;0,"期限切れ "&amp;TEXT($J47,"0")&amp;"件",IF($K47&gt;0,"90日以内 "&amp;TEXT($K47,"0")&amp;"件","期限内"))))</f>
        <v/>
      </c>
      <c r="M47" s="24"/>
    </row>
    <row r="48" customFormat="false" ht="15" hidden="false" customHeight="false" outlineLevel="0" collapsed="false">
      <c r="A48" s="19" t="str">
        <f aca="false">IF($B48="","",COUNTA($B$7:$B48))</f>
        <v/>
      </c>
      <c r="B48" s="20"/>
      <c r="C48" s="20"/>
      <c r="D48" s="20"/>
      <c r="E48" s="20"/>
      <c r="F48" s="20"/>
      <c r="G48" s="21"/>
      <c r="H48" s="22"/>
      <c r="I48" s="23" t="str">
        <f aca="false">IF($B48="","",COUNTIF(資格・免許台帳!$B$7:$B$206,$B48))</f>
        <v/>
      </c>
      <c r="J48" s="23" t="str">
        <f aca="false">IF($B48="","",COUNTIFS(資格・免許台帳!$B$7:$B$206,$B48,資格・免許台帳!$K$7:$K$206,"&lt;0"))</f>
        <v/>
      </c>
      <c r="K48" s="23" t="str">
        <f aca="false">IF($B48="","",COUNTIFS(資格・免許台帳!$B$7:$B$206,$B48,資格・免許台帳!$K$7:$K$206,"&gt;=0",資格・免許台帳!$K$7:$K$206,"&lt;=90"))</f>
        <v/>
      </c>
      <c r="L48" s="23" t="str">
        <f aca="false">IF($B48="","",IF($I48=0,"資格 未登録",IF($J48&gt;0,"期限切れ "&amp;TEXT($J48,"0")&amp;"件",IF($K48&gt;0,"90日以内 "&amp;TEXT($K48,"0")&amp;"件","期限内"))))</f>
        <v/>
      </c>
      <c r="M48" s="24"/>
    </row>
    <row r="49" customFormat="false" ht="15" hidden="false" customHeight="false" outlineLevel="0" collapsed="false">
      <c r="A49" s="19" t="str">
        <f aca="false">IF($B49="","",COUNTA($B$7:$B49))</f>
        <v/>
      </c>
      <c r="B49" s="20"/>
      <c r="C49" s="20"/>
      <c r="D49" s="20"/>
      <c r="E49" s="20"/>
      <c r="F49" s="20"/>
      <c r="G49" s="21"/>
      <c r="H49" s="22"/>
      <c r="I49" s="23" t="str">
        <f aca="false">IF($B49="","",COUNTIF(資格・免許台帳!$B$7:$B$206,$B49))</f>
        <v/>
      </c>
      <c r="J49" s="23" t="str">
        <f aca="false">IF($B49="","",COUNTIFS(資格・免許台帳!$B$7:$B$206,$B49,資格・免許台帳!$K$7:$K$206,"&lt;0"))</f>
        <v/>
      </c>
      <c r="K49" s="23" t="str">
        <f aca="false">IF($B49="","",COUNTIFS(資格・免許台帳!$B$7:$B$206,$B49,資格・免許台帳!$K$7:$K$206,"&gt;=0",資格・免許台帳!$K$7:$K$206,"&lt;=90"))</f>
        <v/>
      </c>
      <c r="L49" s="23" t="str">
        <f aca="false">IF($B49="","",IF($I49=0,"資格 未登録",IF($J49&gt;0,"期限切れ "&amp;TEXT($J49,"0")&amp;"件",IF($K49&gt;0,"90日以内 "&amp;TEXT($K49,"0")&amp;"件","期限内"))))</f>
        <v/>
      </c>
      <c r="M49" s="24"/>
    </row>
    <row r="50" customFormat="false" ht="15" hidden="false" customHeight="false" outlineLevel="0" collapsed="false">
      <c r="A50" s="19" t="str">
        <f aca="false">IF($B50="","",COUNTA($B$7:$B50))</f>
        <v/>
      </c>
      <c r="B50" s="20"/>
      <c r="C50" s="20"/>
      <c r="D50" s="20"/>
      <c r="E50" s="20"/>
      <c r="F50" s="20"/>
      <c r="G50" s="21"/>
      <c r="H50" s="22"/>
      <c r="I50" s="23" t="str">
        <f aca="false">IF($B50="","",COUNTIF(資格・免許台帳!$B$7:$B$206,$B50))</f>
        <v/>
      </c>
      <c r="J50" s="23" t="str">
        <f aca="false">IF($B50="","",COUNTIFS(資格・免許台帳!$B$7:$B$206,$B50,資格・免許台帳!$K$7:$K$206,"&lt;0"))</f>
        <v/>
      </c>
      <c r="K50" s="23" t="str">
        <f aca="false">IF($B50="","",COUNTIFS(資格・免許台帳!$B$7:$B$206,$B50,資格・免許台帳!$K$7:$K$206,"&gt;=0",資格・免許台帳!$K$7:$K$206,"&lt;=90"))</f>
        <v/>
      </c>
      <c r="L50" s="23" t="str">
        <f aca="false">IF($B50="","",IF($I50=0,"資格 未登録",IF($J50&gt;0,"期限切れ "&amp;TEXT($J50,"0")&amp;"件",IF($K50&gt;0,"90日以内 "&amp;TEXT($K50,"0")&amp;"件","期限内"))))</f>
        <v/>
      </c>
      <c r="M50" s="24"/>
    </row>
    <row r="51" customFormat="false" ht="15" hidden="false" customHeight="false" outlineLevel="0" collapsed="false">
      <c r="A51" s="19" t="str">
        <f aca="false">IF($B51="","",COUNTA($B$7:$B51))</f>
        <v/>
      </c>
      <c r="B51" s="20"/>
      <c r="C51" s="20"/>
      <c r="D51" s="20"/>
      <c r="E51" s="20"/>
      <c r="F51" s="20"/>
      <c r="G51" s="21"/>
      <c r="H51" s="22"/>
      <c r="I51" s="23" t="str">
        <f aca="false">IF($B51="","",COUNTIF(資格・免許台帳!$B$7:$B$206,$B51))</f>
        <v/>
      </c>
      <c r="J51" s="23" t="str">
        <f aca="false">IF($B51="","",COUNTIFS(資格・免許台帳!$B$7:$B$206,$B51,資格・免許台帳!$K$7:$K$206,"&lt;0"))</f>
        <v/>
      </c>
      <c r="K51" s="23" t="str">
        <f aca="false">IF($B51="","",COUNTIFS(資格・免許台帳!$B$7:$B$206,$B51,資格・免許台帳!$K$7:$K$206,"&gt;=0",資格・免許台帳!$K$7:$K$206,"&lt;=90"))</f>
        <v/>
      </c>
      <c r="L51" s="23" t="str">
        <f aca="false">IF($B51="","",IF($I51=0,"資格 未登録",IF($J51&gt;0,"期限切れ "&amp;TEXT($J51,"0")&amp;"件",IF($K51&gt;0,"90日以内 "&amp;TEXT($K51,"0")&amp;"件","期限内"))))</f>
        <v/>
      </c>
      <c r="M51" s="24"/>
    </row>
    <row r="52" customFormat="false" ht="15" hidden="false" customHeight="false" outlineLevel="0" collapsed="false">
      <c r="A52" s="19" t="str">
        <f aca="false">IF($B52="","",COUNTA($B$7:$B52))</f>
        <v/>
      </c>
      <c r="B52" s="20"/>
      <c r="C52" s="20"/>
      <c r="D52" s="20"/>
      <c r="E52" s="20"/>
      <c r="F52" s="20"/>
      <c r="G52" s="21"/>
      <c r="H52" s="22"/>
      <c r="I52" s="23" t="str">
        <f aca="false">IF($B52="","",COUNTIF(資格・免許台帳!$B$7:$B$206,$B52))</f>
        <v/>
      </c>
      <c r="J52" s="23" t="str">
        <f aca="false">IF($B52="","",COUNTIFS(資格・免許台帳!$B$7:$B$206,$B52,資格・免許台帳!$K$7:$K$206,"&lt;0"))</f>
        <v/>
      </c>
      <c r="K52" s="23" t="str">
        <f aca="false">IF($B52="","",COUNTIFS(資格・免許台帳!$B$7:$B$206,$B52,資格・免許台帳!$K$7:$K$206,"&gt;=0",資格・免許台帳!$K$7:$K$206,"&lt;=90"))</f>
        <v/>
      </c>
      <c r="L52" s="23" t="str">
        <f aca="false">IF($B52="","",IF($I52=0,"資格 未登録",IF($J52&gt;0,"期限切れ "&amp;TEXT($J52,"0")&amp;"件",IF($K52&gt;0,"90日以内 "&amp;TEXT($K52,"0")&amp;"件","期限内"))))</f>
        <v/>
      </c>
      <c r="M52" s="24"/>
    </row>
    <row r="53" customFormat="false" ht="15" hidden="false" customHeight="false" outlineLevel="0" collapsed="false">
      <c r="A53" s="19" t="str">
        <f aca="false">IF($B53="","",COUNTA($B$7:$B53))</f>
        <v/>
      </c>
      <c r="B53" s="20"/>
      <c r="C53" s="20"/>
      <c r="D53" s="20"/>
      <c r="E53" s="20"/>
      <c r="F53" s="20"/>
      <c r="G53" s="21"/>
      <c r="H53" s="22"/>
      <c r="I53" s="23" t="str">
        <f aca="false">IF($B53="","",COUNTIF(資格・免許台帳!$B$7:$B$206,$B53))</f>
        <v/>
      </c>
      <c r="J53" s="23" t="str">
        <f aca="false">IF($B53="","",COUNTIFS(資格・免許台帳!$B$7:$B$206,$B53,資格・免許台帳!$K$7:$K$206,"&lt;0"))</f>
        <v/>
      </c>
      <c r="K53" s="23" t="str">
        <f aca="false">IF($B53="","",COUNTIFS(資格・免許台帳!$B$7:$B$206,$B53,資格・免許台帳!$K$7:$K$206,"&gt;=0",資格・免許台帳!$K$7:$K$206,"&lt;=90"))</f>
        <v/>
      </c>
      <c r="L53" s="23" t="str">
        <f aca="false">IF($B53="","",IF($I53=0,"資格 未登録",IF($J53&gt;0,"期限切れ "&amp;TEXT($J53,"0")&amp;"件",IF($K53&gt;0,"90日以内 "&amp;TEXT($K53,"0")&amp;"件","期限内"))))</f>
        <v/>
      </c>
      <c r="M53" s="24"/>
    </row>
    <row r="54" customFormat="false" ht="15" hidden="false" customHeight="false" outlineLevel="0" collapsed="false">
      <c r="A54" s="19" t="str">
        <f aca="false">IF($B54="","",COUNTA($B$7:$B54))</f>
        <v/>
      </c>
      <c r="B54" s="20"/>
      <c r="C54" s="20"/>
      <c r="D54" s="20"/>
      <c r="E54" s="20"/>
      <c r="F54" s="20"/>
      <c r="G54" s="21"/>
      <c r="H54" s="22"/>
      <c r="I54" s="23" t="str">
        <f aca="false">IF($B54="","",COUNTIF(資格・免許台帳!$B$7:$B$206,$B54))</f>
        <v/>
      </c>
      <c r="J54" s="23" t="str">
        <f aca="false">IF($B54="","",COUNTIFS(資格・免許台帳!$B$7:$B$206,$B54,資格・免許台帳!$K$7:$K$206,"&lt;0"))</f>
        <v/>
      </c>
      <c r="K54" s="23" t="str">
        <f aca="false">IF($B54="","",COUNTIFS(資格・免許台帳!$B$7:$B$206,$B54,資格・免許台帳!$K$7:$K$206,"&gt;=0",資格・免許台帳!$K$7:$K$206,"&lt;=90"))</f>
        <v/>
      </c>
      <c r="L54" s="23" t="str">
        <f aca="false">IF($B54="","",IF($I54=0,"資格 未登録",IF($J54&gt;0,"期限切れ "&amp;TEXT($J54,"0")&amp;"件",IF($K54&gt;0,"90日以内 "&amp;TEXT($K54,"0")&amp;"件","期限内"))))</f>
        <v/>
      </c>
      <c r="M54" s="24"/>
    </row>
    <row r="55" customFormat="false" ht="15" hidden="false" customHeight="false" outlineLevel="0" collapsed="false">
      <c r="A55" s="19" t="str">
        <f aca="false">IF($B55="","",COUNTA($B$7:$B55))</f>
        <v/>
      </c>
      <c r="B55" s="20"/>
      <c r="C55" s="20"/>
      <c r="D55" s="20"/>
      <c r="E55" s="20"/>
      <c r="F55" s="20"/>
      <c r="G55" s="21"/>
      <c r="H55" s="22"/>
      <c r="I55" s="23" t="str">
        <f aca="false">IF($B55="","",COUNTIF(資格・免許台帳!$B$7:$B$206,$B55))</f>
        <v/>
      </c>
      <c r="J55" s="23" t="str">
        <f aca="false">IF($B55="","",COUNTIFS(資格・免許台帳!$B$7:$B$206,$B55,資格・免許台帳!$K$7:$K$206,"&lt;0"))</f>
        <v/>
      </c>
      <c r="K55" s="23" t="str">
        <f aca="false">IF($B55="","",COUNTIFS(資格・免許台帳!$B$7:$B$206,$B55,資格・免許台帳!$K$7:$K$206,"&gt;=0",資格・免許台帳!$K$7:$K$206,"&lt;=90"))</f>
        <v/>
      </c>
      <c r="L55" s="23" t="str">
        <f aca="false">IF($B55="","",IF($I55=0,"資格 未登録",IF($J55&gt;0,"期限切れ "&amp;TEXT($J55,"0")&amp;"件",IF($K55&gt;0,"90日以内 "&amp;TEXT($K55,"0")&amp;"件","期限内"))))</f>
        <v/>
      </c>
      <c r="M55" s="24"/>
    </row>
    <row r="56" customFormat="false" ht="15" hidden="false" customHeight="false" outlineLevel="0" collapsed="false">
      <c r="A56" s="19" t="str">
        <f aca="false">IF($B56="","",COUNTA($B$7:$B56))</f>
        <v/>
      </c>
      <c r="B56" s="20"/>
      <c r="C56" s="20"/>
      <c r="D56" s="20"/>
      <c r="E56" s="20"/>
      <c r="F56" s="20"/>
      <c r="G56" s="21"/>
      <c r="H56" s="22"/>
      <c r="I56" s="23" t="str">
        <f aca="false">IF($B56="","",COUNTIF(資格・免許台帳!$B$7:$B$206,$B56))</f>
        <v/>
      </c>
      <c r="J56" s="23" t="str">
        <f aca="false">IF($B56="","",COUNTIFS(資格・免許台帳!$B$7:$B$206,$B56,資格・免許台帳!$K$7:$K$206,"&lt;0"))</f>
        <v/>
      </c>
      <c r="K56" s="23" t="str">
        <f aca="false">IF($B56="","",COUNTIFS(資格・免許台帳!$B$7:$B$206,$B56,資格・免許台帳!$K$7:$K$206,"&gt;=0",資格・免許台帳!$K$7:$K$206,"&lt;=90"))</f>
        <v/>
      </c>
      <c r="L56" s="23" t="str">
        <f aca="false">IF($B56="","",IF($I56=0,"資格 未登録",IF($J56&gt;0,"期限切れ "&amp;TEXT($J56,"0")&amp;"件",IF($K56&gt;0,"90日以内 "&amp;TEXT($K56,"0")&amp;"件","期限内"))))</f>
        <v/>
      </c>
      <c r="M56" s="24"/>
    </row>
    <row r="57" customFormat="false" ht="15" hidden="false" customHeight="false" outlineLevel="0" collapsed="false">
      <c r="A57" s="19" t="str">
        <f aca="false">IF($B57="","",COUNTA($B$7:$B57))</f>
        <v/>
      </c>
      <c r="B57" s="20"/>
      <c r="C57" s="20"/>
      <c r="D57" s="20"/>
      <c r="E57" s="20"/>
      <c r="F57" s="20"/>
      <c r="G57" s="21"/>
      <c r="H57" s="22"/>
      <c r="I57" s="23" t="str">
        <f aca="false">IF($B57="","",COUNTIF(資格・免許台帳!$B$7:$B$206,$B57))</f>
        <v/>
      </c>
      <c r="J57" s="23" t="str">
        <f aca="false">IF($B57="","",COUNTIFS(資格・免許台帳!$B$7:$B$206,$B57,資格・免許台帳!$K$7:$K$206,"&lt;0"))</f>
        <v/>
      </c>
      <c r="K57" s="23" t="str">
        <f aca="false">IF($B57="","",COUNTIFS(資格・免許台帳!$B$7:$B$206,$B57,資格・免許台帳!$K$7:$K$206,"&gt;=0",資格・免許台帳!$K$7:$K$206,"&lt;=90"))</f>
        <v/>
      </c>
      <c r="L57" s="23" t="str">
        <f aca="false">IF($B57="","",IF($I57=0,"資格 未登録",IF($J57&gt;0,"期限切れ "&amp;TEXT($J57,"0")&amp;"件",IF($K57&gt;0,"90日以内 "&amp;TEXT($K57,"0")&amp;"件","期限内"))))</f>
        <v/>
      </c>
      <c r="M57" s="24"/>
    </row>
    <row r="58" customFormat="false" ht="15" hidden="false" customHeight="false" outlineLevel="0" collapsed="false">
      <c r="A58" s="19" t="str">
        <f aca="false">IF($B58="","",COUNTA($B$7:$B58))</f>
        <v/>
      </c>
      <c r="B58" s="20"/>
      <c r="C58" s="20"/>
      <c r="D58" s="20"/>
      <c r="E58" s="20"/>
      <c r="F58" s="20"/>
      <c r="G58" s="21"/>
      <c r="H58" s="22"/>
      <c r="I58" s="23" t="str">
        <f aca="false">IF($B58="","",COUNTIF(資格・免許台帳!$B$7:$B$206,$B58))</f>
        <v/>
      </c>
      <c r="J58" s="23" t="str">
        <f aca="false">IF($B58="","",COUNTIFS(資格・免許台帳!$B$7:$B$206,$B58,資格・免許台帳!$K$7:$K$206,"&lt;0"))</f>
        <v/>
      </c>
      <c r="K58" s="23" t="str">
        <f aca="false">IF($B58="","",COUNTIFS(資格・免許台帳!$B$7:$B$206,$B58,資格・免許台帳!$K$7:$K$206,"&gt;=0",資格・免許台帳!$K$7:$K$206,"&lt;=90"))</f>
        <v/>
      </c>
      <c r="L58" s="23" t="str">
        <f aca="false">IF($B58="","",IF($I58=0,"資格 未登録",IF($J58&gt;0,"期限切れ "&amp;TEXT($J58,"0")&amp;"件",IF($K58&gt;0,"90日以内 "&amp;TEXT($K58,"0")&amp;"件","期限内"))))</f>
        <v/>
      </c>
      <c r="M58" s="24"/>
    </row>
    <row r="59" customFormat="false" ht="15" hidden="false" customHeight="false" outlineLevel="0" collapsed="false">
      <c r="A59" s="19" t="str">
        <f aca="false">IF($B59="","",COUNTA($B$7:$B59))</f>
        <v/>
      </c>
      <c r="B59" s="20"/>
      <c r="C59" s="20"/>
      <c r="D59" s="20"/>
      <c r="E59" s="20"/>
      <c r="F59" s="20"/>
      <c r="G59" s="21"/>
      <c r="H59" s="22"/>
      <c r="I59" s="23" t="str">
        <f aca="false">IF($B59="","",COUNTIF(資格・免許台帳!$B$7:$B$206,$B59))</f>
        <v/>
      </c>
      <c r="J59" s="23" t="str">
        <f aca="false">IF($B59="","",COUNTIFS(資格・免許台帳!$B$7:$B$206,$B59,資格・免許台帳!$K$7:$K$206,"&lt;0"))</f>
        <v/>
      </c>
      <c r="K59" s="23" t="str">
        <f aca="false">IF($B59="","",COUNTIFS(資格・免許台帳!$B$7:$B$206,$B59,資格・免許台帳!$K$7:$K$206,"&gt;=0",資格・免許台帳!$K$7:$K$206,"&lt;=90"))</f>
        <v/>
      </c>
      <c r="L59" s="23" t="str">
        <f aca="false">IF($B59="","",IF($I59=0,"資格 未登録",IF($J59&gt;0,"期限切れ "&amp;TEXT($J59,"0")&amp;"件",IF($K59&gt;0,"90日以内 "&amp;TEXT($K59,"0")&amp;"件","期限内"))))</f>
        <v/>
      </c>
      <c r="M59" s="24"/>
    </row>
    <row r="60" customFormat="false" ht="15" hidden="false" customHeight="false" outlineLevel="0" collapsed="false">
      <c r="A60" s="19" t="str">
        <f aca="false">IF($B60="","",COUNTA($B$7:$B60))</f>
        <v/>
      </c>
      <c r="B60" s="20"/>
      <c r="C60" s="20"/>
      <c r="D60" s="20"/>
      <c r="E60" s="20"/>
      <c r="F60" s="20"/>
      <c r="G60" s="21"/>
      <c r="H60" s="22"/>
      <c r="I60" s="23" t="str">
        <f aca="false">IF($B60="","",COUNTIF(資格・免許台帳!$B$7:$B$206,$B60))</f>
        <v/>
      </c>
      <c r="J60" s="23" t="str">
        <f aca="false">IF($B60="","",COUNTIFS(資格・免許台帳!$B$7:$B$206,$B60,資格・免許台帳!$K$7:$K$206,"&lt;0"))</f>
        <v/>
      </c>
      <c r="K60" s="23" t="str">
        <f aca="false">IF($B60="","",COUNTIFS(資格・免許台帳!$B$7:$B$206,$B60,資格・免許台帳!$K$7:$K$206,"&gt;=0",資格・免許台帳!$K$7:$K$206,"&lt;=90"))</f>
        <v/>
      </c>
      <c r="L60" s="23" t="str">
        <f aca="false">IF($B60="","",IF($I60=0,"資格 未登録",IF($J60&gt;0,"期限切れ "&amp;TEXT($J60,"0")&amp;"件",IF($K60&gt;0,"90日以内 "&amp;TEXT($K60,"0")&amp;"件","期限内"))))</f>
        <v/>
      </c>
      <c r="M60" s="24"/>
    </row>
    <row r="61" customFormat="false" ht="15" hidden="false" customHeight="false" outlineLevel="0" collapsed="false">
      <c r="A61" s="19" t="str">
        <f aca="false">IF($B61="","",COUNTA($B$7:$B61))</f>
        <v/>
      </c>
      <c r="B61" s="20"/>
      <c r="C61" s="20"/>
      <c r="D61" s="20"/>
      <c r="E61" s="20"/>
      <c r="F61" s="20"/>
      <c r="G61" s="21"/>
      <c r="H61" s="22"/>
      <c r="I61" s="23" t="str">
        <f aca="false">IF($B61="","",COUNTIF(資格・免許台帳!$B$7:$B$206,$B61))</f>
        <v/>
      </c>
      <c r="J61" s="23" t="str">
        <f aca="false">IF($B61="","",COUNTIFS(資格・免許台帳!$B$7:$B$206,$B61,資格・免許台帳!$K$7:$K$206,"&lt;0"))</f>
        <v/>
      </c>
      <c r="K61" s="23" t="str">
        <f aca="false">IF($B61="","",COUNTIFS(資格・免許台帳!$B$7:$B$206,$B61,資格・免許台帳!$K$7:$K$206,"&gt;=0",資格・免許台帳!$K$7:$K$206,"&lt;=90"))</f>
        <v/>
      </c>
      <c r="L61" s="23" t="str">
        <f aca="false">IF($B61="","",IF($I61=0,"資格 未登録",IF($J61&gt;0,"期限切れ "&amp;TEXT($J61,"0")&amp;"件",IF($K61&gt;0,"90日以内 "&amp;TEXT($K61,"0")&amp;"件","期限内"))))</f>
        <v/>
      </c>
      <c r="M61" s="24"/>
    </row>
    <row r="62" customFormat="false" ht="15" hidden="false" customHeight="false" outlineLevel="0" collapsed="false">
      <c r="A62" s="19" t="str">
        <f aca="false">IF($B62="","",COUNTA($B$7:$B62))</f>
        <v/>
      </c>
      <c r="B62" s="20"/>
      <c r="C62" s="20"/>
      <c r="D62" s="20"/>
      <c r="E62" s="20"/>
      <c r="F62" s="20"/>
      <c r="G62" s="21"/>
      <c r="H62" s="22"/>
      <c r="I62" s="23" t="str">
        <f aca="false">IF($B62="","",COUNTIF(資格・免許台帳!$B$7:$B$206,$B62))</f>
        <v/>
      </c>
      <c r="J62" s="23" t="str">
        <f aca="false">IF($B62="","",COUNTIFS(資格・免許台帳!$B$7:$B$206,$B62,資格・免許台帳!$K$7:$K$206,"&lt;0"))</f>
        <v/>
      </c>
      <c r="K62" s="23" t="str">
        <f aca="false">IF($B62="","",COUNTIFS(資格・免許台帳!$B$7:$B$206,$B62,資格・免許台帳!$K$7:$K$206,"&gt;=0",資格・免許台帳!$K$7:$K$206,"&lt;=90"))</f>
        <v/>
      </c>
      <c r="L62" s="23" t="str">
        <f aca="false">IF($B62="","",IF($I62=0,"資格 未登録",IF($J62&gt;0,"期限切れ "&amp;TEXT($J62,"0")&amp;"件",IF($K62&gt;0,"90日以内 "&amp;TEXT($K62,"0")&amp;"件","期限内"))))</f>
        <v/>
      </c>
      <c r="M62" s="24"/>
    </row>
    <row r="63" customFormat="false" ht="15" hidden="false" customHeight="false" outlineLevel="0" collapsed="false">
      <c r="A63" s="19" t="str">
        <f aca="false">IF($B63="","",COUNTA($B$7:$B63))</f>
        <v/>
      </c>
      <c r="B63" s="20"/>
      <c r="C63" s="20"/>
      <c r="D63" s="20"/>
      <c r="E63" s="20"/>
      <c r="F63" s="20"/>
      <c r="G63" s="21"/>
      <c r="H63" s="22"/>
      <c r="I63" s="23" t="str">
        <f aca="false">IF($B63="","",COUNTIF(資格・免許台帳!$B$7:$B$206,$B63))</f>
        <v/>
      </c>
      <c r="J63" s="23" t="str">
        <f aca="false">IF($B63="","",COUNTIFS(資格・免許台帳!$B$7:$B$206,$B63,資格・免許台帳!$K$7:$K$206,"&lt;0"))</f>
        <v/>
      </c>
      <c r="K63" s="23" t="str">
        <f aca="false">IF($B63="","",COUNTIFS(資格・免許台帳!$B$7:$B$206,$B63,資格・免許台帳!$K$7:$K$206,"&gt;=0",資格・免許台帳!$K$7:$K$206,"&lt;=90"))</f>
        <v/>
      </c>
      <c r="L63" s="23" t="str">
        <f aca="false">IF($B63="","",IF($I63=0,"資格 未登録",IF($J63&gt;0,"期限切れ "&amp;TEXT($J63,"0")&amp;"件",IF($K63&gt;0,"90日以内 "&amp;TEXT($K63,"0")&amp;"件","期限内"))))</f>
        <v/>
      </c>
      <c r="M63" s="24"/>
    </row>
    <row r="64" customFormat="false" ht="15" hidden="false" customHeight="false" outlineLevel="0" collapsed="false">
      <c r="A64" s="19" t="str">
        <f aca="false">IF($B64="","",COUNTA($B$7:$B64))</f>
        <v/>
      </c>
      <c r="B64" s="20"/>
      <c r="C64" s="20"/>
      <c r="D64" s="20"/>
      <c r="E64" s="20"/>
      <c r="F64" s="20"/>
      <c r="G64" s="21"/>
      <c r="H64" s="22"/>
      <c r="I64" s="23" t="str">
        <f aca="false">IF($B64="","",COUNTIF(資格・免許台帳!$B$7:$B$206,$B64))</f>
        <v/>
      </c>
      <c r="J64" s="23" t="str">
        <f aca="false">IF($B64="","",COUNTIFS(資格・免許台帳!$B$7:$B$206,$B64,資格・免許台帳!$K$7:$K$206,"&lt;0"))</f>
        <v/>
      </c>
      <c r="K64" s="23" t="str">
        <f aca="false">IF($B64="","",COUNTIFS(資格・免許台帳!$B$7:$B$206,$B64,資格・免許台帳!$K$7:$K$206,"&gt;=0",資格・免許台帳!$K$7:$K$206,"&lt;=90"))</f>
        <v/>
      </c>
      <c r="L64" s="23" t="str">
        <f aca="false">IF($B64="","",IF($I64=0,"資格 未登録",IF($J64&gt;0,"期限切れ "&amp;TEXT($J64,"0")&amp;"件",IF($K64&gt;0,"90日以内 "&amp;TEXT($K64,"0")&amp;"件","期限内"))))</f>
        <v/>
      </c>
      <c r="M64" s="24"/>
    </row>
    <row r="65" customFormat="false" ht="15" hidden="false" customHeight="false" outlineLevel="0" collapsed="false">
      <c r="A65" s="19" t="str">
        <f aca="false">IF($B65="","",COUNTA($B$7:$B65))</f>
        <v/>
      </c>
      <c r="B65" s="20"/>
      <c r="C65" s="20"/>
      <c r="D65" s="20"/>
      <c r="E65" s="20"/>
      <c r="F65" s="20"/>
      <c r="G65" s="21"/>
      <c r="H65" s="22"/>
      <c r="I65" s="23" t="str">
        <f aca="false">IF($B65="","",COUNTIF(資格・免許台帳!$B$7:$B$206,$B65))</f>
        <v/>
      </c>
      <c r="J65" s="23" t="str">
        <f aca="false">IF($B65="","",COUNTIFS(資格・免許台帳!$B$7:$B$206,$B65,資格・免許台帳!$K$7:$K$206,"&lt;0"))</f>
        <v/>
      </c>
      <c r="K65" s="23" t="str">
        <f aca="false">IF($B65="","",COUNTIFS(資格・免許台帳!$B$7:$B$206,$B65,資格・免許台帳!$K$7:$K$206,"&gt;=0",資格・免許台帳!$K$7:$K$206,"&lt;=90"))</f>
        <v/>
      </c>
      <c r="L65" s="23" t="str">
        <f aca="false">IF($B65="","",IF($I65=0,"資格 未登録",IF($J65&gt;0,"期限切れ "&amp;TEXT($J65,"0")&amp;"件",IF($K65&gt;0,"90日以内 "&amp;TEXT($K65,"0")&amp;"件","期限内"))))</f>
        <v/>
      </c>
      <c r="M65" s="24"/>
    </row>
    <row r="66" customFormat="false" ht="15" hidden="false" customHeight="false" outlineLevel="0" collapsed="false">
      <c r="A66" s="25" t="str">
        <f aca="false">IF($B66="","",COUNTA($B$7:$B66))</f>
        <v/>
      </c>
      <c r="B66" s="26"/>
      <c r="C66" s="26"/>
      <c r="D66" s="26"/>
      <c r="E66" s="26"/>
      <c r="F66" s="26"/>
      <c r="G66" s="27"/>
      <c r="H66" s="28"/>
      <c r="I66" s="29" t="str">
        <f aca="false">IF($B66="","",COUNTIF(資格・免許台帳!$B$7:$B$206,$B66))</f>
        <v/>
      </c>
      <c r="J66" s="29" t="str">
        <f aca="false">IF($B66="","",COUNTIFS(資格・免許台帳!$B$7:$B$206,$B66,資格・免許台帳!$K$7:$K$206,"&lt;0"))</f>
        <v/>
      </c>
      <c r="K66" s="29" t="str">
        <f aca="false">IF($B66="","",COUNTIFS(資格・免許台帳!$B$7:$B$206,$B66,資格・免許台帳!$K$7:$K$206,"&gt;=0",資格・免許台帳!$K$7:$K$206,"&lt;=90"))</f>
        <v/>
      </c>
      <c r="L66" s="29" t="str">
        <f aca="false">IF($B66="","",IF($I66=0,"資格 未登録",IF($J66&gt;0,"期限切れ "&amp;TEXT($J66,"0")&amp;"件",IF($K66&gt;0,"90日以内 "&amp;TEXT($K66,"0")&amp;"件","期限内"))))</f>
        <v/>
      </c>
      <c r="M66" s="30"/>
    </row>
  </sheetData>
  <autoFilter ref="A6:M66"/>
  <mergeCells count="9">
    <mergeCell ref="A1:M1"/>
    <mergeCell ref="A3:B3"/>
    <mergeCell ref="C3:E3"/>
    <mergeCell ref="G3:I3"/>
    <mergeCell ref="J3:K3"/>
    <mergeCell ref="L3:M3"/>
    <mergeCell ref="A4:B4"/>
    <mergeCell ref="C4:E4"/>
    <mergeCell ref="G4:M4"/>
  </mergeCells>
  <conditionalFormatting sqref="A7:M66">
    <cfRule type="expression" priority="2" aboveAverage="0" equalAverage="0" bottom="0" percent="0" rank="0" text="" dxfId="5">
      <formula>AND($B7&lt;&gt;"",$J7&gt;0)</formula>
    </cfRule>
    <cfRule type="expression" priority="3" aboveAverage="0" equalAverage="0" bottom="0" percent="0" rank="0" text="" dxfId="6">
      <formula>AND($B7&lt;&gt;"",$K7&gt;0)</formula>
    </cfRule>
  </conditionalFormatting>
  <conditionalFormatting sqref="H7:H66">
    <cfRule type="expression" priority="4" aboveAverage="0" equalAverage="0" bottom="0" percent="0" rank="0" text="" dxfId="7">
      <formula>$H7="退職"</formula>
    </cfRule>
  </conditionalFormatting>
  <dataValidations count="2">
    <dataValidation allowBlank="true" errorStyle="stop" operator="between" showDropDown="false" showErrorMessage="false" showInputMessage="false" sqref="F7:F66" type="list">
      <formula1>マスタ!$C$4:$C$9</formula1>
      <formula2>0</formula2>
    </dataValidation>
    <dataValidation allowBlank="true" errorStyle="stop" operator="between" showDropDown="false" showErrorMessage="false" showInputMessage="false" sqref="H7:H66" type="list">
      <formula1>マスタ!$E$4:$E$6</formula1>
      <formula2>0</formula2>
    </dataValidation>
  </dataValidation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20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"/>
    <col collapsed="false" customWidth="true" hidden="false" outlineLevel="0" max="3" min="3" style="0" width="16"/>
    <col collapsed="false" customWidth="true" hidden="false" outlineLevel="0" max="4" min="4" style="0" width="34"/>
    <col collapsed="false" customWidth="true" hidden="false" outlineLevel="0" max="5" min="5" style="0" width="16"/>
    <col collapsed="false" customWidth="true" hidden="false" outlineLevel="0" max="6" min="6" style="0" width="18"/>
    <col collapsed="false" customWidth="true" hidden="false" outlineLevel="0" max="8" min="7" style="0" width="11"/>
    <col collapsed="false" customWidth="true" hidden="false" outlineLevel="0" max="10" min="9" style="0" width="12"/>
    <col collapsed="false" customWidth="true" hidden="false" outlineLevel="0" max="11" min="11" style="0" width="8"/>
    <col collapsed="false" customWidth="true" hidden="false" outlineLevel="0" max="13" min="12" style="0" width="18"/>
    <col collapsed="false" customWidth="true" hidden="false" outlineLevel="0" max="14" min="14" style="0" width="20"/>
  </cols>
  <sheetData>
    <row r="1" customFormat="false" ht="25.5" hidden="false" customHeight="true" outlineLevel="0" collapsed="false">
      <c r="A1" s="6" t="s">
        <v>64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3" customFormat="false" ht="19.5" hidden="false" customHeight="true" outlineLevel="0" collapsed="false">
      <c r="A3" s="7" t="s">
        <v>47</v>
      </c>
      <c r="B3" s="7"/>
      <c r="C3" s="8"/>
      <c r="D3" s="8"/>
      <c r="E3" s="8"/>
      <c r="F3" s="8"/>
      <c r="G3" s="9" t="s">
        <v>48</v>
      </c>
      <c r="H3" s="9"/>
      <c r="I3" s="8"/>
      <c r="J3" s="8"/>
      <c r="K3" s="8"/>
      <c r="L3" s="9" t="s">
        <v>49</v>
      </c>
      <c r="M3" s="10"/>
      <c r="N3" s="10"/>
    </row>
    <row r="4" customFormat="false" ht="19.5" hidden="false" customHeight="true" outlineLevel="0" collapsed="false">
      <c r="A4" s="11" t="s">
        <v>50</v>
      </c>
      <c r="B4" s="11"/>
      <c r="C4" s="12"/>
      <c r="D4" s="12"/>
      <c r="E4" s="12"/>
      <c r="F4" s="12"/>
      <c r="G4" s="13" t="s">
        <v>51</v>
      </c>
      <c r="H4" s="13"/>
      <c r="I4" s="14"/>
      <c r="J4" s="14"/>
      <c r="K4" s="14"/>
      <c r="L4" s="14"/>
      <c r="M4" s="14"/>
      <c r="N4" s="14"/>
    </row>
    <row r="6" customFormat="false" ht="30" hidden="false" customHeight="true" outlineLevel="0" collapsed="false">
      <c r="A6" s="15" t="s">
        <v>52</v>
      </c>
      <c r="B6" s="16" t="s">
        <v>53</v>
      </c>
      <c r="C6" s="16" t="s">
        <v>54</v>
      </c>
      <c r="D6" s="16" t="s">
        <v>65</v>
      </c>
      <c r="E6" s="16" t="s">
        <v>66</v>
      </c>
      <c r="F6" s="16" t="s">
        <v>67</v>
      </c>
      <c r="G6" s="16" t="s">
        <v>68</v>
      </c>
      <c r="H6" s="16" t="s">
        <v>27</v>
      </c>
      <c r="I6" s="16" t="s">
        <v>69</v>
      </c>
      <c r="J6" s="16" t="s">
        <v>20</v>
      </c>
      <c r="K6" s="16" t="s">
        <v>70</v>
      </c>
      <c r="L6" s="16" t="s">
        <v>63</v>
      </c>
      <c r="M6" s="16" t="s">
        <v>71</v>
      </c>
      <c r="N6" s="18" t="s">
        <v>51</v>
      </c>
    </row>
    <row r="7" customFormat="false" ht="15" hidden="false" customHeight="false" outlineLevel="0" collapsed="false">
      <c r="A7" s="19" t="str">
        <f aca="false">IF($D7="","",COUNTA($D$7:$D7))</f>
        <v/>
      </c>
      <c r="B7" s="20"/>
      <c r="C7" s="31" t="str">
        <f aca="false">IFERROR(VLOOKUP($B7,社員名簿!$B$7:$M$66,2,0),"")</f>
        <v/>
      </c>
      <c r="D7" s="20"/>
      <c r="E7" s="20"/>
      <c r="F7" s="20"/>
      <c r="G7" s="21"/>
      <c r="H7" s="21"/>
      <c r="I7" s="22"/>
      <c r="J7" s="32" t="str">
        <f aca="false">IF($D7="","",IF($H7&lt;&gt;"",$H7,IF(OR($G7="",$I7=""),"",EDATE($G7,$I7*12))))</f>
        <v/>
      </c>
      <c r="K7" s="33" t="str">
        <f aca="true">IF($J7="","",$J7-TODAY())</f>
        <v/>
      </c>
      <c r="L7" s="23" t="str">
        <f aca="true">IF($D7="","",IF($J7="","期限なし",IF(TODAY()&gt;$J7,"期限切れ "&amp;TEXT(TODAY()-$J7,"0")&amp;"日",IF($J7-TODAY()&lt;=90,"更新まで "&amp;TEXT($J7-TODAY(),"0")&amp;"日","有効 あと"&amp;TEXT($J7-TODAY(),"0")&amp;"日"))))</f>
        <v/>
      </c>
      <c r="M7" s="20"/>
      <c r="N7" s="24"/>
    </row>
    <row r="8" customFormat="false" ht="15" hidden="false" customHeight="false" outlineLevel="0" collapsed="false">
      <c r="A8" s="19" t="str">
        <f aca="false">IF($D8="","",COUNTA($D$7:$D8))</f>
        <v/>
      </c>
      <c r="B8" s="20"/>
      <c r="C8" s="31" t="str">
        <f aca="false">IFERROR(VLOOKUP($B8,社員名簿!$B$7:$M$66,2,0),"")</f>
        <v/>
      </c>
      <c r="D8" s="20"/>
      <c r="E8" s="20"/>
      <c r="F8" s="20"/>
      <c r="G8" s="21"/>
      <c r="H8" s="21"/>
      <c r="I8" s="22"/>
      <c r="J8" s="32" t="str">
        <f aca="false">IF($D8="","",IF($H8&lt;&gt;"",$H8,IF(OR($G8="",$I8=""),"",EDATE($G8,$I8*12))))</f>
        <v/>
      </c>
      <c r="K8" s="33" t="str">
        <f aca="true">IF($J8="","",$J8-TODAY())</f>
        <v/>
      </c>
      <c r="L8" s="23" t="str">
        <f aca="true">IF($D8="","",IF($J8="","期限なし",IF(TODAY()&gt;$J8,"期限切れ "&amp;TEXT(TODAY()-$J8,"0")&amp;"日",IF($J8-TODAY()&lt;=90,"更新まで "&amp;TEXT($J8-TODAY(),"0")&amp;"日","有効 あと"&amp;TEXT($J8-TODAY(),"0")&amp;"日"))))</f>
        <v/>
      </c>
      <c r="M8" s="20"/>
      <c r="N8" s="24"/>
    </row>
    <row r="9" customFormat="false" ht="15" hidden="false" customHeight="false" outlineLevel="0" collapsed="false">
      <c r="A9" s="19" t="str">
        <f aca="false">IF($D9="","",COUNTA($D$7:$D9))</f>
        <v/>
      </c>
      <c r="B9" s="20"/>
      <c r="C9" s="31" t="str">
        <f aca="false">IFERROR(VLOOKUP($B9,社員名簿!$B$7:$M$66,2,0),"")</f>
        <v/>
      </c>
      <c r="D9" s="20"/>
      <c r="E9" s="20"/>
      <c r="F9" s="20"/>
      <c r="G9" s="21"/>
      <c r="H9" s="21"/>
      <c r="I9" s="22"/>
      <c r="J9" s="32" t="str">
        <f aca="false">IF($D9="","",IF($H9&lt;&gt;"",$H9,IF(OR($G9="",$I9=""),"",EDATE($G9,$I9*12))))</f>
        <v/>
      </c>
      <c r="K9" s="33" t="str">
        <f aca="true">IF($J9="","",$J9-TODAY())</f>
        <v/>
      </c>
      <c r="L9" s="23" t="str">
        <f aca="true">IF($D9="","",IF($J9="","期限なし",IF(TODAY()&gt;$J9,"期限切れ "&amp;TEXT(TODAY()-$J9,"0")&amp;"日",IF($J9-TODAY()&lt;=90,"更新まで "&amp;TEXT($J9-TODAY(),"0")&amp;"日","有効 あと"&amp;TEXT($J9-TODAY(),"0")&amp;"日"))))</f>
        <v/>
      </c>
      <c r="M9" s="20"/>
      <c r="N9" s="24"/>
    </row>
    <row r="10" customFormat="false" ht="15" hidden="false" customHeight="false" outlineLevel="0" collapsed="false">
      <c r="A10" s="19" t="str">
        <f aca="false">IF($D10="","",COUNTA($D$7:$D10))</f>
        <v/>
      </c>
      <c r="B10" s="20"/>
      <c r="C10" s="31" t="str">
        <f aca="false">IFERROR(VLOOKUP($B10,社員名簿!$B$7:$M$66,2,0),"")</f>
        <v/>
      </c>
      <c r="D10" s="20"/>
      <c r="E10" s="20"/>
      <c r="F10" s="20"/>
      <c r="G10" s="21"/>
      <c r="H10" s="21"/>
      <c r="I10" s="22"/>
      <c r="J10" s="32" t="str">
        <f aca="false">IF($D10="","",IF($H10&lt;&gt;"",$H10,IF(OR($G10="",$I10=""),"",EDATE($G10,$I10*12))))</f>
        <v/>
      </c>
      <c r="K10" s="33" t="str">
        <f aca="true">IF($J10="","",$J10-TODAY())</f>
        <v/>
      </c>
      <c r="L10" s="23" t="str">
        <f aca="true">IF($D10="","",IF($J10="","期限なし",IF(TODAY()&gt;$J10,"期限切れ "&amp;TEXT(TODAY()-$J10,"0")&amp;"日",IF($J10-TODAY()&lt;=90,"更新まで "&amp;TEXT($J10-TODAY(),"0")&amp;"日","有効 あと"&amp;TEXT($J10-TODAY(),"0")&amp;"日"))))</f>
        <v/>
      </c>
      <c r="M10" s="20"/>
      <c r="N10" s="24"/>
    </row>
    <row r="11" customFormat="false" ht="15" hidden="false" customHeight="false" outlineLevel="0" collapsed="false">
      <c r="A11" s="19" t="str">
        <f aca="false">IF($D11="","",COUNTA($D$7:$D11))</f>
        <v/>
      </c>
      <c r="B11" s="20"/>
      <c r="C11" s="31" t="str">
        <f aca="false">IFERROR(VLOOKUP($B11,社員名簿!$B$7:$M$66,2,0),"")</f>
        <v/>
      </c>
      <c r="D11" s="20"/>
      <c r="E11" s="20"/>
      <c r="F11" s="20"/>
      <c r="G11" s="21"/>
      <c r="H11" s="21"/>
      <c r="I11" s="22"/>
      <c r="J11" s="32" t="str">
        <f aca="false">IF($D11="","",IF($H11&lt;&gt;"",$H11,IF(OR($G11="",$I11=""),"",EDATE($G11,$I11*12))))</f>
        <v/>
      </c>
      <c r="K11" s="33" t="str">
        <f aca="true">IF($J11="","",$J11-TODAY())</f>
        <v/>
      </c>
      <c r="L11" s="23" t="str">
        <f aca="true">IF($D11="","",IF($J11="","期限なし",IF(TODAY()&gt;$J11,"期限切れ "&amp;TEXT(TODAY()-$J11,"0")&amp;"日",IF($J11-TODAY()&lt;=90,"更新まで "&amp;TEXT($J11-TODAY(),"0")&amp;"日","有効 あと"&amp;TEXT($J11-TODAY(),"0")&amp;"日"))))</f>
        <v/>
      </c>
      <c r="M11" s="20"/>
      <c r="N11" s="24"/>
    </row>
    <row r="12" customFormat="false" ht="15" hidden="false" customHeight="false" outlineLevel="0" collapsed="false">
      <c r="A12" s="19" t="str">
        <f aca="false">IF($D12="","",COUNTA($D$7:$D12))</f>
        <v/>
      </c>
      <c r="B12" s="20"/>
      <c r="C12" s="31" t="str">
        <f aca="false">IFERROR(VLOOKUP($B12,社員名簿!$B$7:$M$66,2,0),"")</f>
        <v/>
      </c>
      <c r="D12" s="20"/>
      <c r="E12" s="20"/>
      <c r="F12" s="20"/>
      <c r="G12" s="21"/>
      <c r="H12" s="21"/>
      <c r="I12" s="22"/>
      <c r="J12" s="32" t="str">
        <f aca="false">IF($D12="","",IF($H12&lt;&gt;"",$H12,IF(OR($G12="",$I12=""),"",EDATE($G12,$I12*12))))</f>
        <v/>
      </c>
      <c r="K12" s="33" t="str">
        <f aca="true">IF($J12="","",$J12-TODAY())</f>
        <v/>
      </c>
      <c r="L12" s="23" t="str">
        <f aca="true">IF($D12="","",IF($J12="","期限なし",IF(TODAY()&gt;$J12,"期限切れ "&amp;TEXT(TODAY()-$J12,"0")&amp;"日",IF($J12-TODAY()&lt;=90,"更新まで "&amp;TEXT($J12-TODAY(),"0")&amp;"日","有効 あと"&amp;TEXT($J12-TODAY(),"0")&amp;"日"))))</f>
        <v/>
      </c>
      <c r="M12" s="20"/>
      <c r="N12" s="24"/>
    </row>
    <row r="13" customFormat="false" ht="15" hidden="false" customHeight="false" outlineLevel="0" collapsed="false">
      <c r="A13" s="19" t="str">
        <f aca="false">IF($D13="","",COUNTA($D$7:$D13))</f>
        <v/>
      </c>
      <c r="B13" s="20"/>
      <c r="C13" s="31" t="str">
        <f aca="false">IFERROR(VLOOKUP($B13,社員名簿!$B$7:$M$66,2,0),"")</f>
        <v/>
      </c>
      <c r="D13" s="20"/>
      <c r="E13" s="20"/>
      <c r="F13" s="20"/>
      <c r="G13" s="21"/>
      <c r="H13" s="21"/>
      <c r="I13" s="22"/>
      <c r="J13" s="32" t="str">
        <f aca="false">IF($D13="","",IF($H13&lt;&gt;"",$H13,IF(OR($G13="",$I13=""),"",EDATE($G13,$I13*12))))</f>
        <v/>
      </c>
      <c r="K13" s="33" t="str">
        <f aca="true">IF($J13="","",$J13-TODAY())</f>
        <v/>
      </c>
      <c r="L13" s="23" t="str">
        <f aca="true">IF($D13="","",IF($J13="","期限なし",IF(TODAY()&gt;$J13,"期限切れ "&amp;TEXT(TODAY()-$J13,"0")&amp;"日",IF($J13-TODAY()&lt;=90,"更新まで "&amp;TEXT($J13-TODAY(),"0")&amp;"日","有効 あと"&amp;TEXT($J13-TODAY(),"0")&amp;"日"))))</f>
        <v/>
      </c>
      <c r="M13" s="20"/>
      <c r="N13" s="24"/>
    </row>
    <row r="14" customFormat="false" ht="15" hidden="false" customHeight="false" outlineLevel="0" collapsed="false">
      <c r="A14" s="19" t="str">
        <f aca="false">IF($D14="","",COUNTA($D$7:$D14))</f>
        <v/>
      </c>
      <c r="B14" s="20"/>
      <c r="C14" s="31" t="str">
        <f aca="false">IFERROR(VLOOKUP($B14,社員名簿!$B$7:$M$66,2,0),"")</f>
        <v/>
      </c>
      <c r="D14" s="20"/>
      <c r="E14" s="20"/>
      <c r="F14" s="20"/>
      <c r="G14" s="21"/>
      <c r="H14" s="21"/>
      <c r="I14" s="22"/>
      <c r="J14" s="32" t="str">
        <f aca="false">IF($D14="","",IF($H14&lt;&gt;"",$H14,IF(OR($G14="",$I14=""),"",EDATE($G14,$I14*12))))</f>
        <v/>
      </c>
      <c r="K14" s="33" t="str">
        <f aca="true">IF($J14="","",$J14-TODAY())</f>
        <v/>
      </c>
      <c r="L14" s="23" t="str">
        <f aca="true">IF($D14="","",IF($J14="","期限なし",IF(TODAY()&gt;$J14,"期限切れ "&amp;TEXT(TODAY()-$J14,"0")&amp;"日",IF($J14-TODAY()&lt;=90,"更新まで "&amp;TEXT($J14-TODAY(),"0")&amp;"日","有効 あと"&amp;TEXT($J14-TODAY(),"0")&amp;"日"))))</f>
        <v/>
      </c>
      <c r="M14" s="20"/>
      <c r="N14" s="24"/>
    </row>
    <row r="15" customFormat="false" ht="15" hidden="false" customHeight="false" outlineLevel="0" collapsed="false">
      <c r="A15" s="19" t="str">
        <f aca="false">IF($D15="","",COUNTA($D$7:$D15))</f>
        <v/>
      </c>
      <c r="B15" s="20"/>
      <c r="C15" s="31" t="str">
        <f aca="false">IFERROR(VLOOKUP($B15,社員名簿!$B$7:$M$66,2,0),"")</f>
        <v/>
      </c>
      <c r="D15" s="20"/>
      <c r="E15" s="20"/>
      <c r="F15" s="20"/>
      <c r="G15" s="21"/>
      <c r="H15" s="21"/>
      <c r="I15" s="22"/>
      <c r="J15" s="32" t="str">
        <f aca="false">IF($D15="","",IF($H15&lt;&gt;"",$H15,IF(OR($G15="",$I15=""),"",EDATE($G15,$I15*12))))</f>
        <v/>
      </c>
      <c r="K15" s="33" t="str">
        <f aca="true">IF($J15="","",$J15-TODAY())</f>
        <v/>
      </c>
      <c r="L15" s="23" t="str">
        <f aca="true">IF($D15="","",IF($J15="","期限なし",IF(TODAY()&gt;$J15,"期限切れ "&amp;TEXT(TODAY()-$J15,"0")&amp;"日",IF($J15-TODAY()&lt;=90,"更新まで "&amp;TEXT($J15-TODAY(),"0")&amp;"日","有効 あと"&amp;TEXT($J15-TODAY(),"0")&amp;"日"))))</f>
        <v/>
      </c>
      <c r="M15" s="20"/>
      <c r="N15" s="24"/>
    </row>
    <row r="16" customFormat="false" ht="15" hidden="false" customHeight="false" outlineLevel="0" collapsed="false">
      <c r="A16" s="19" t="str">
        <f aca="false">IF($D16="","",COUNTA($D$7:$D16))</f>
        <v/>
      </c>
      <c r="B16" s="20"/>
      <c r="C16" s="31" t="str">
        <f aca="false">IFERROR(VLOOKUP($B16,社員名簿!$B$7:$M$66,2,0),"")</f>
        <v/>
      </c>
      <c r="D16" s="20"/>
      <c r="E16" s="20"/>
      <c r="F16" s="20"/>
      <c r="G16" s="21"/>
      <c r="H16" s="21"/>
      <c r="I16" s="22"/>
      <c r="J16" s="32" t="str">
        <f aca="false">IF($D16="","",IF($H16&lt;&gt;"",$H16,IF(OR($G16="",$I16=""),"",EDATE($G16,$I16*12))))</f>
        <v/>
      </c>
      <c r="K16" s="33" t="str">
        <f aca="true">IF($J16="","",$J16-TODAY())</f>
        <v/>
      </c>
      <c r="L16" s="23" t="str">
        <f aca="true">IF($D16="","",IF($J16="","期限なし",IF(TODAY()&gt;$J16,"期限切れ "&amp;TEXT(TODAY()-$J16,"0")&amp;"日",IF($J16-TODAY()&lt;=90,"更新まで "&amp;TEXT($J16-TODAY(),"0")&amp;"日","有効 あと"&amp;TEXT($J16-TODAY(),"0")&amp;"日"))))</f>
        <v/>
      </c>
      <c r="M16" s="20"/>
      <c r="N16" s="24"/>
    </row>
    <row r="17" customFormat="false" ht="15" hidden="false" customHeight="false" outlineLevel="0" collapsed="false">
      <c r="A17" s="19" t="str">
        <f aca="false">IF($D17="","",COUNTA($D$7:$D17))</f>
        <v/>
      </c>
      <c r="B17" s="20"/>
      <c r="C17" s="31" t="str">
        <f aca="false">IFERROR(VLOOKUP($B17,社員名簿!$B$7:$M$66,2,0),"")</f>
        <v/>
      </c>
      <c r="D17" s="20"/>
      <c r="E17" s="20"/>
      <c r="F17" s="20"/>
      <c r="G17" s="21"/>
      <c r="H17" s="21"/>
      <c r="I17" s="22"/>
      <c r="J17" s="32" t="str">
        <f aca="false">IF($D17="","",IF($H17&lt;&gt;"",$H17,IF(OR($G17="",$I17=""),"",EDATE($G17,$I17*12))))</f>
        <v/>
      </c>
      <c r="K17" s="33" t="str">
        <f aca="true">IF($J17="","",$J17-TODAY())</f>
        <v/>
      </c>
      <c r="L17" s="23" t="str">
        <f aca="true">IF($D17="","",IF($J17="","期限なし",IF(TODAY()&gt;$J17,"期限切れ "&amp;TEXT(TODAY()-$J17,"0")&amp;"日",IF($J17-TODAY()&lt;=90,"更新まで "&amp;TEXT($J17-TODAY(),"0")&amp;"日","有効 あと"&amp;TEXT($J17-TODAY(),"0")&amp;"日"))))</f>
        <v/>
      </c>
      <c r="M17" s="20"/>
      <c r="N17" s="24"/>
    </row>
    <row r="18" customFormat="false" ht="15" hidden="false" customHeight="false" outlineLevel="0" collapsed="false">
      <c r="A18" s="19" t="str">
        <f aca="false">IF($D18="","",COUNTA($D$7:$D18))</f>
        <v/>
      </c>
      <c r="B18" s="20"/>
      <c r="C18" s="31" t="str">
        <f aca="false">IFERROR(VLOOKUP($B18,社員名簿!$B$7:$M$66,2,0),"")</f>
        <v/>
      </c>
      <c r="D18" s="20"/>
      <c r="E18" s="20"/>
      <c r="F18" s="20"/>
      <c r="G18" s="21"/>
      <c r="H18" s="21"/>
      <c r="I18" s="22"/>
      <c r="J18" s="32" t="str">
        <f aca="false">IF($D18="","",IF($H18&lt;&gt;"",$H18,IF(OR($G18="",$I18=""),"",EDATE($G18,$I18*12))))</f>
        <v/>
      </c>
      <c r="K18" s="33" t="str">
        <f aca="true">IF($J18="","",$J18-TODAY())</f>
        <v/>
      </c>
      <c r="L18" s="23" t="str">
        <f aca="true">IF($D18="","",IF($J18="","期限なし",IF(TODAY()&gt;$J18,"期限切れ "&amp;TEXT(TODAY()-$J18,"0")&amp;"日",IF($J18-TODAY()&lt;=90,"更新まで "&amp;TEXT($J18-TODAY(),"0")&amp;"日","有効 あと"&amp;TEXT($J18-TODAY(),"0")&amp;"日"))))</f>
        <v/>
      </c>
      <c r="M18" s="20"/>
      <c r="N18" s="24"/>
    </row>
    <row r="19" customFormat="false" ht="15" hidden="false" customHeight="false" outlineLevel="0" collapsed="false">
      <c r="A19" s="19" t="str">
        <f aca="false">IF($D19="","",COUNTA($D$7:$D19))</f>
        <v/>
      </c>
      <c r="B19" s="20"/>
      <c r="C19" s="31" t="str">
        <f aca="false">IFERROR(VLOOKUP($B19,社員名簿!$B$7:$M$66,2,0),"")</f>
        <v/>
      </c>
      <c r="D19" s="20"/>
      <c r="E19" s="20"/>
      <c r="F19" s="20"/>
      <c r="G19" s="21"/>
      <c r="H19" s="21"/>
      <c r="I19" s="22"/>
      <c r="J19" s="32" t="str">
        <f aca="false">IF($D19="","",IF($H19&lt;&gt;"",$H19,IF(OR($G19="",$I19=""),"",EDATE($G19,$I19*12))))</f>
        <v/>
      </c>
      <c r="K19" s="33" t="str">
        <f aca="true">IF($J19="","",$J19-TODAY())</f>
        <v/>
      </c>
      <c r="L19" s="23" t="str">
        <f aca="true">IF($D19="","",IF($J19="","期限なし",IF(TODAY()&gt;$J19,"期限切れ "&amp;TEXT(TODAY()-$J19,"0")&amp;"日",IF($J19-TODAY()&lt;=90,"更新まで "&amp;TEXT($J19-TODAY(),"0")&amp;"日","有効 あと"&amp;TEXT($J19-TODAY(),"0")&amp;"日"))))</f>
        <v/>
      </c>
      <c r="M19" s="20"/>
      <c r="N19" s="24"/>
    </row>
    <row r="20" customFormat="false" ht="15" hidden="false" customHeight="false" outlineLevel="0" collapsed="false">
      <c r="A20" s="19" t="str">
        <f aca="false">IF($D20="","",COUNTA($D$7:$D20))</f>
        <v/>
      </c>
      <c r="B20" s="20"/>
      <c r="C20" s="31" t="str">
        <f aca="false">IFERROR(VLOOKUP($B20,社員名簿!$B$7:$M$66,2,0),"")</f>
        <v/>
      </c>
      <c r="D20" s="20"/>
      <c r="E20" s="20"/>
      <c r="F20" s="20"/>
      <c r="G20" s="21"/>
      <c r="H20" s="21"/>
      <c r="I20" s="22"/>
      <c r="J20" s="32" t="str">
        <f aca="false">IF($D20="","",IF($H20&lt;&gt;"",$H20,IF(OR($G20="",$I20=""),"",EDATE($G20,$I20*12))))</f>
        <v/>
      </c>
      <c r="K20" s="33" t="str">
        <f aca="true">IF($J20="","",$J20-TODAY())</f>
        <v/>
      </c>
      <c r="L20" s="23" t="str">
        <f aca="true">IF($D20="","",IF($J20="","期限なし",IF(TODAY()&gt;$J20,"期限切れ "&amp;TEXT(TODAY()-$J20,"0")&amp;"日",IF($J20-TODAY()&lt;=90,"更新まで "&amp;TEXT($J20-TODAY(),"0")&amp;"日","有効 あと"&amp;TEXT($J20-TODAY(),"0")&amp;"日"))))</f>
        <v/>
      </c>
      <c r="M20" s="20"/>
      <c r="N20" s="24"/>
    </row>
    <row r="21" customFormat="false" ht="15" hidden="false" customHeight="false" outlineLevel="0" collapsed="false">
      <c r="A21" s="19" t="str">
        <f aca="false">IF($D21="","",COUNTA($D$7:$D21))</f>
        <v/>
      </c>
      <c r="B21" s="20"/>
      <c r="C21" s="31" t="str">
        <f aca="false">IFERROR(VLOOKUP($B21,社員名簿!$B$7:$M$66,2,0),"")</f>
        <v/>
      </c>
      <c r="D21" s="20"/>
      <c r="E21" s="20"/>
      <c r="F21" s="20"/>
      <c r="G21" s="21"/>
      <c r="H21" s="21"/>
      <c r="I21" s="22"/>
      <c r="J21" s="32" t="str">
        <f aca="false">IF($D21="","",IF($H21&lt;&gt;"",$H21,IF(OR($G21="",$I21=""),"",EDATE($G21,$I21*12))))</f>
        <v/>
      </c>
      <c r="K21" s="33" t="str">
        <f aca="true">IF($J21="","",$J21-TODAY())</f>
        <v/>
      </c>
      <c r="L21" s="23" t="str">
        <f aca="true">IF($D21="","",IF($J21="","期限なし",IF(TODAY()&gt;$J21,"期限切れ "&amp;TEXT(TODAY()-$J21,"0")&amp;"日",IF($J21-TODAY()&lt;=90,"更新まで "&amp;TEXT($J21-TODAY(),"0")&amp;"日","有効 あと"&amp;TEXT($J21-TODAY(),"0")&amp;"日"))))</f>
        <v/>
      </c>
      <c r="M21" s="20"/>
      <c r="N21" s="24"/>
    </row>
    <row r="22" customFormat="false" ht="15" hidden="false" customHeight="false" outlineLevel="0" collapsed="false">
      <c r="A22" s="19" t="str">
        <f aca="false">IF($D22="","",COUNTA($D$7:$D22))</f>
        <v/>
      </c>
      <c r="B22" s="20"/>
      <c r="C22" s="31" t="str">
        <f aca="false">IFERROR(VLOOKUP($B22,社員名簿!$B$7:$M$66,2,0),"")</f>
        <v/>
      </c>
      <c r="D22" s="20"/>
      <c r="E22" s="20"/>
      <c r="F22" s="20"/>
      <c r="G22" s="21"/>
      <c r="H22" s="21"/>
      <c r="I22" s="22"/>
      <c r="J22" s="32" t="str">
        <f aca="false">IF($D22="","",IF($H22&lt;&gt;"",$H22,IF(OR($G22="",$I22=""),"",EDATE($G22,$I22*12))))</f>
        <v/>
      </c>
      <c r="K22" s="33" t="str">
        <f aca="true">IF($J22="","",$J22-TODAY())</f>
        <v/>
      </c>
      <c r="L22" s="23" t="str">
        <f aca="true">IF($D22="","",IF($J22="","期限なし",IF(TODAY()&gt;$J22,"期限切れ "&amp;TEXT(TODAY()-$J22,"0")&amp;"日",IF($J22-TODAY()&lt;=90,"更新まで "&amp;TEXT($J22-TODAY(),"0")&amp;"日","有効 あと"&amp;TEXT($J22-TODAY(),"0")&amp;"日"))))</f>
        <v/>
      </c>
      <c r="M22" s="20"/>
      <c r="N22" s="24"/>
    </row>
    <row r="23" customFormat="false" ht="15" hidden="false" customHeight="false" outlineLevel="0" collapsed="false">
      <c r="A23" s="19" t="str">
        <f aca="false">IF($D23="","",COUNTA($D$7:$D23))</f>
        <v/>
      </c>
      <c r="B23" s="20"/>
      <c r="C23" s="31" t="str">
        <f aca="false">IFERROR(VLOOKUP($B23,社員名簿!$B$7:$M$66,2,0),"")</f>
        <v/>
      </c>
      <c r="D23" s="20"/>
      <c r="E23" s="20"/>
      <c r="F23" s="20"/>
      <c r="G23" s="21"/>
      <c r="H23" s="21"/>
      <c r="I23" s="22"/>
      <c r="J23" s="32" t="str">
        <f aca="false">IF($D23="","",IF($H23&lt;&gt;"",$H23,IF(OR($G23="",$I23=""),"",EDATE($G23,$I23*12))))</f>
        <v/>
      </c>
      <c r="K23" s="33" t="str">
        <f aca="true">IF($J23="","",$J23-TODAY())</f>
        <v/>
      </c>
      <c r="L23" s="23" t="str">
        <f aca="true">IF($D23="","",IF($J23="","期限なし",IF(TODAY()&gt;$J23,"期限切れ "&amp;TEXT(TODAY()-$J23,"0")&amp;"日",IF($J23-TODAY()&lt;=90,"更新まで "&amp;TEXT($J23-TODAY(),"0")&amp;"日","有効 あと"&amp;TEXT($J23-TODAY(),"0")&amp;"日"))))</f>
        <v/>
      </c>
      <c r="M23" s="20"/>
      <c r="N23" s="24"/>
    </row>
    <row r="24" customFormat="false" ht="15" hidden="false" customHeight="false" outlineLevel="0" collapsed="false">
      <c r="A24" s="19" t="str">
        <f aca="false">IF($D24="","",COUNTA($D$7:$D24))</f>
        <v/>
      </c>
      <c r="B24" s="20"/>
      <c r="C24" s="31" t="str">
        <f aca="false">IFERROR(VLOOKUP($B24,社員名簿!$B$7:$M$66,2,0),"")</f>
        <v/>
      </c>
      <c r="D24" s="20"/>
      <c r="E24" s="20"/>
      <c r="F24" s="20"/>
      <c r="G24" s="21"/>
      <c r="H24" s="21"/>
      <c r="I24" s="22"/>
      <c r="J24" s="32" t="str">
        <f aca="false">IF($D24="","",IF($H24&lt;&gt;"",$H24,IF(OR($G24="",$I24=""),"",EDATE($G24,$I24*12))))</f>
        <v/>
      </c>
      <c r="K24" s="33" t="str">
        <f aca="true">IF($J24="","",$J24-TODAY())</f>
        <v/>
      </c>
      <c r="L24" s="23" t="str">
        <f aca="true">IF($D24="","",IF($J24="","期限なし",IF(TODAY()&gt;$J24,"期限切れ "&amp;TEXT(TODAY()-$J24,"0")&amp;"日",IF($J24-TODAY()&lt;=90,"更新まで "&amp;TEXT($J24-TODAY(),"0")&amp;"日","有効 あと"&amp;TEXT($J24-TODAY(),"0")&amp;"日"))))</f>
        <v/>
      </c>
      <c r="M24" s="20"/>
      <c r="N24" s="24"/>
    </row>
    <row r="25" customFormat="false" ht="15" hidden="false" customHeight="false" outlineLevel="0" collapsed="false">
      <c r="A25" s="19" t="str">
        <f aca="false">IF($D25="","",COUNTA($D$7:$D25))</f>
        <v/>
      </c>
      <c r="B25" s="20"/>
      <c r="C25" s="31" t="str">
        <f aca="false">IFERROR(VLOOKUP($B25,社員名簿!$B$7:$M$66,2,0),"")</f>
        <v/>
      </c>
      <c r="D25" s="20"/>
      <c r="E25" s="20"/>
      <c r="F25" s="20"/>
      <c r="G25" s="21"/>
      <c r="H25" s="21"/>
      <c r="I25" s="22"/>
      <c r="J25" s="32" t="str">
        <f aca="false">IF($D25="","",IF($H25&lt;&gt;"",$H25,IF(OR($G25="",$I25=""),"",EDATE($G25,$I25*12))))</f>
        <v/>
      </c>
      <c r="K25" s="33" t="str">
        <f aca="true">IF($J25="","",$J25-TODAY())</f>
        <v/>
      </c>
      <c r="L25" s="23" t="str">
        <f aca="true">IF($D25="","",IF($J25="","期限なし",IF(TODAY()&gt;$J25,"期限切れ "&amp;TEXT(TODAY()-$J25,"0")&amp;"日",IF($J25-TODAY()&lt;=90,"更新まで "&amp;TEXT($J25-TODAY(),"0")&amp;"日","有効 あと"&amp;TEXT($J25-TODAY(),"0")&amp;"日"))))</f>
        <v/>
      </c>
      <c r="M25" s="20"/>
      <c r="N25" s="24"/>
    </row>
    <row r="26" customFormat="false" ht="15" hidden="false" customHeight="false" outlineLevel="0" collapsed="false">
      <c r="A26" s="19" t="str">
        <f aca="false">IF($D26="","",COUNTA($D$7:$D26))</f>
        <v/>
      </c>
      <c r="B26" s="20"/>
      <c r="C26" s="31" t="str">
        <f aca="false">IFERROR(VLOOKUP($B26,社員名簿!$B$7:$M$66,2,0),"")</f>
        <v/>
      </c>
      <c r="D26" s="20"/>
      <c r="E26" s="20"/>
      <c r="F26" s="20"/>
      <c r="G26" s="21"/>
      <c r="H26" s="21"/>
      <c r="I26" s="22"/>
      <c r="J26" s="32" t="str">
        <f aca="false">IF($D26="","",IF($H26&lt;&gt;"",$H26,IF(OR($G26="",$I26=""),"",EDATE($G26,$I26*12))))</f>
        <v/>
      </c>
      <c r="K26" s="33" t="str">
        <f aca="true">IF($J26="","",$J26-TODAY())</f>
        <v/>
      </c>
      <c r="L26" s="23" t="str">
        <f aca="true">IF($D26="","",IF($J26="","期限なし",IF(TODAY()&gt;$J26,"期限切れ "&amp;TEXT(TODAY()-$J26,"0")&amp;"日",IF($J26-TODAY()&lt;=90,"更新まで "&amp;TEXT($J26-TODAY(),"0")&amp;"日","有効 あと"&amp;TEXT($J26-TODAY(),"0")&amp;"日"))))</f>
        <v/>
      </c>
      <c r="M26" s="20"/>
      <c r="N26" s="24"/>
    </row>
    <row r="27" customFormat="false" ht="15" hidden="false" customHeight="false" outlineLevel="0" collapsed="false">
      <c r="A27" s="19" t="str">
        <f aca="false">IF($D27="","",COUNTA($D$7:$D27))</f>
        <v/>
      </c>
      <c r="B27" s="20"/>
      <c r="C27" s="31" t="str">
        <f aca="false">IFERROR(VLOOKUP($B27,社員名簿!$B$7:$M$66,2,0),"")</f>
        <v/>
      </c>
      <c r="D27" s="20"/>
      <c r="E27" s="20"/>
      <c r="F27" s="20"/>
      <c r="G27" s="21"/>
      <c r="H27" s="21"/>
      <c r="I27" s="22"/>
      <c r="J27" s="32" t="str">
        <f aca="false">IF($D27="","",IF($H27&lt;&gt;"",$H27,IF(OR($G27="",$I27=""),"",EDATE($G27,$I27*12))))</f>
        <v/>
      </c>
      <c r="K27" s="33" t="str">
        <f aca="true">IF($J27="","",$J27-TODAY())</f>
        <v/>
      </c>
      <c r="L27" s="23" t="str">
        <f aca="true">IF($D27="","",IF($J27="","期限なし",IF(TODAY()&gt;$J27,"期限切れ "&amp;TEXT(TODAY()-$J27,"0")&amp;"日",IF($J27-TODAY()&lt;=90,"更新まで "&amp;TEXT($J27-TODAY(),"0")&amp;"日","有効 あと"&amp;TEXT($J27-TODAY(),"0")&amp;"日"))))</f>
        <v/>
      </c>
      <c r="M27" s="20"/>
      <c r="N27" s="24"/>
    </row>
    <row r="28" customFormat="false" ht="15" hidden="false" customHeight="false" outlineLevel="0" collapsed="false">
      <c r="A28" s="19" t="str">
        <f aca="false">IF($D28="","",COUNTA($D$7:$D28))</f>
        <v/>
      </c>
      <c r="B28" s="20"/>
      <c r="C28" s="31" t="str">
        <f aca="false">IFERROR(VLOOKUP($B28,社員名簿!$B$7:$M$66,2,0),"")</f>
        <v/>
      </c>
      <c r="D28" s="20"/>
      <c r="E28" s="20"/>
      <c r="F28" s="20"/>
      <c r="G28" s="21"/>
      <c r="H28" s="21"/>
      <c r="I28" s="22"/>
      <c r="J28" s="32" t="str">
        <f aca="false">IF($D28="","",IF($H28&lt;&gt;"",$H28,IF(OR($G28="",$I28=""),"",EDATE($G28,$I28*12))))</f>
        <v/>
      </c>
      <c r="K28" s="33" t="str">
        <f aca="true">IF($J28="","",$J28-TODAY())</f>
        <v/>
      </c>
      <c r="L28" s="23" t="str">
        <f aca="true">IF($D28="","",IF($J28="","期限なし",IF(TODAY()&gt;$J28,"期限切れ "&amp;TEXT(TODAY()-$J28,"0")&amp;"日",IF($J28-TODAY()&lt;=90,"更新まで "&amp;TEXT($J28-TODAY(),"0")&amp;"日","有効 あと"&amp;TEXT($J28-TODAY(),"0")&amp;"日"))))</f>
        <v/>
      </c>
      <c r="M28" s="20"/>
      <c r="N28" s="24"/>
    </row>
    <row r="29" customFormat="false" ht="15" hidden="false" customHeight="false" outlineLevel="0" collapsed="false">
      <c r="A29" s="19" t="str">
        <f aca="false">IF($D29="","",COUNTA($D$7:$D29))</f>
        <v/>
      </c>
      <c r="B29" s="20"/>
      <c r="C29" s="31" t="str">
        <f aca="false">IFERROR(VLOOKUP($B29,社員名簿!$B$7:$M$66,2,0),"")</f>
        <v/>
      </c>
      <c r="D29" s="20"/>
      <c r="E29" s="20"/>
      <c r="F29" s="20"/>
      <c r="G29" s="21"/>
      <c r="H29" s="21"/>
      <c r="I29" s="22"/>
      <c r="J29" s="32" t="str">
        <f aca="false">IF($D29="","",IF($H29&lt;&gt;"",$H29,IF(OR($G29="",$I29=""),"",EDATE($G29,$I29*12))))</f>
        <v/>
      </c>
      <c r="K29" s="33" t="str">
        <f aca="true">IF($J29="","",$J29-TODAY())</f>
        <v/>
      </c>
      <c r="L29" s="23" t="str">
        <f aca="true">IF($D29="","",IF($J29="","期限なし",IF(TODAY()&gt;$J29,"期限切れ "&amp;TEXT(TODAY()-$J29,"0")&amp;"日",IF($J29-TODAY()&lt;=90,"更新まで "&amp;TEXT($J29-TODAY(),"0")&amp;"日","有効 あと"&amp;TEXT($J29-TODAY(),"0")&amp;"日"))))</f>
        <v/>
      </c>
      <c r="M29" s="20"/>
      <c r="N29" s="24"/>
    </row>
    <row r="30" customFormat="false" ht="15" hidden="false" customHeight="false" outlineLevel="0" collapsed="false">
      <c r="A30" s="19" t="str">
        <f aca="false">IF($D30="","",COUNTA($D$7:$D30))</f>
        <v/>
      </c>
      <c r="B30" s="20"/>
      <c r="C30" s="31" t="str">
        <f aca="false">IFERROR(VLOOKUP($B30,社員名簿!$B$7:$M$66,2,0),"")</f>
        <v/>
      </c>
      <c r="D30" s="20"/>
      <c r="E30" s="20"/>
      <c r="F30" s="20"/>
      <c r="G30" s="21"/>
      <c r="H30" s="21"/>
      <c r="I30" s="22"/>
      <c r="J30" s="32" t="str">
        <f aca="false">IF($D30="","",IF($H30&lt;&gt;"",$H30,IF(OR($G30="",$I30=""),"",EDATE($G30,$I30*12))))</f>
        <v/>
      </c>
      <c r="K30" s="33" t="str">
        <f aca="true">IF($J30="","",$J30-TODAY())</f>
        <v/>
      </c>
      <c r="L30" s="23" t="str">
        <f aca="true">IF($D30="","",IF($J30="","期限なし",IF(TODAY()&gt;$J30,"期限切れ "&amp;TEXT(TODAY()-$J30,"0")&amp;"日",IF($J30-TODAY()&lt;=90,"更新まで "&amp;TEXT($J30-TODAY(),"0")&amp;"日","有効 あと"&amp;TEXT($J30-TODAY(),"0")&amp;"日"))))</f>
        <v/>
      </c>
      <c r="M30" s="20"/>
      <c r="N30" s="24"/>
    </row>
    <row r="31" customFormat="false" ht="15" hidden="false" customHeight="false" outlineLevel="0" collapsed="false">
      <c r="A31" s="19" t="str">
        <f aca="false">IF($D31="","",COUNTA($D$7:$D31))</f>
        <v/>
      </c>
      <c r="B31" s="20"/>
      <c r="C31" s="31" t="str">
        <f aca="false">IFERROR(VLOOKUP($B31,社員名簿!$B$7:$M$66,2,0),"")</f>
        <v/>
      </c>
      <c r="D31" s="20"/>
      <c r="E31" s="20"/>
      <c r="F31" s="20"/>
      <c r="G31" s="21"/>
      <c r="H31" s="21"/>
      <c r="I31" s="22"/>
      <c r="J31" s="32" t="str">
        <f aca="false">IF($D31="","",IF($H31&lt;&gt;"",$H31,IF(OR($G31="",$I31=""),"",EDATE($G31,$I31*12))))</f>
        <v/>
      </c>
      <c r="K31" s="33" t="str">
        <f aca="true">IF($J31="","",$J31-TODAY())</f>
        <v/>
      </c>
      <c r="L31" s="23" t="str">
        <f aca="true">IF($D31="","",IF($J31="","期限なし",IF(TODAY()&gt;$J31,"期限切れ "&amp;TEXT(TODAY()-$J31,"0")&amp;"日",IF($J31-TODAY()&lt;=90,"更新まで "&amp;TEXT($J31-TODAY(),"0")&amp;"日","有効 あと"&amp;TEXT($J31-TODAY(),"0")&amp;"日"))))</f>
        <v/>
      </c>
      <c r="M31" s="20"/>
      <c r="N31" s="24"/>
    </row>
    <row r="32" customFormat="false" ht="15" hidden="false" customHeight="false" outlineLevel="0" collapsed="false">
      <c r="A32" s="19" t="str">
        <f aca="false">IF($D32="","",COUNTA($D$7:$D32))</f>
        <v/>
      </c>
      <c r="B32" s="20"/>
      <c r="C32" s="31" t="str">
        <f aca="false">IFERROR(VLOOKUP($B32,社員名簿!$B$7:$M$66,2,0),"")</f>
        <v/>
      </c>
      <c r="D32" s="20"/>
      <c r="E32" s="20"/>
      <c r="F32" s="20"/>
      <c r="G32" s="21"/>
      <c r="H32" s="21"/>
      <c r="I32" s="22"/>
      <c r="J32" s="32" t="str">
        <f aca="false">IF($D32="","",IF($H32&lt;&gt;"",$H32,IF(OR($G32="",$I32=""),"",EDATE($G32,$I32*12))))</f>
        <v/>
      </c>
      <c r="K32" s="33" t="str">
        <f aca="true">IF($J32="","",$J32-TODAY())</f>
        <v/>
      </c>
      <c r="L32" s="23" t="str">
        <f aca="true">IF($D32="","",IF($J32="","期限なし",IF(TODAY()&gt;$J32,"期限切れ "&amp;TEXT(TODAY()-$J32,"0")&amp;"日",IF($J32-TODAY()&lt;=90,"更新まで "&amp;TEXT($J32-TODAY(),"0")&amp;"日","有効 あと"&amp;TEXT($J32-TODAY(),"0")&amp;"日"))))</f>
        <v/>
      </c>
      <c r="M32" s="20"/>
      <c r="N32" s="24"/>
    </row>
    <row r="33" customFormat="false" ht="15" hidden="false" customHeight="false" outlineLevel="0" collapsed="false">
      <c r="A33" s="19" t="str">
        <f aca="false">IF($D33="","",COUNTA($D$7:$D33))</f>
        <v/>
      </c>
      <c r="B33" s="20"/>
      <c r="C33" s="31" t="str">
        <f aca="false">IFERROR(VLOOKUP($B33,社員名簿!$B$7:$M$66,2,0),"")</f>
        <v/>
      </c>
      <c r="D33" s="20"/>
      <c r="E33" s="20"/>
      <c r="F33" s="20"/>
      <c r="G33" s="21"/>
      <c r="H33" s="21"/>
      <c r="I33" s="22"/>
      <c r="J33" s="32" t="str">
        <f aca="false">IF($D33="","",IF($H33&lt;&gt;"",$H33,IF(OR($G33="",$I33=""),"",EDATE($G33,$I33*12))))</f>
        <v/>
      </c>
      <c r="K33" s="33" t="str">
        <f aca="true">IF($J33="","",$J33-TODAY())</f>
        <v/>
      </c>
      <c r="L33" s="23" t="str">
        <f aca="true">IF($D33="","",IF($J33="","期限なし",IF(TODAY()&gt;$J33,"期限切れ "&amp;TEXT(TODAY()-$J33,"0")&amp;"日",IF($J33-TODAY()&lt;=90,"更新まで "&amp;TEXT($J33-TODAY(),"0")&amp;"日","有効 あと"&amp;TEXT($J33-TODAY(),"0")&amp;"日"))))</f>
        <v/>
      </c>
      <c r="M33" s="20"/>
      <c r="N33" s="24"/>
    </row>
    <row r="34" customFormat="false" ht="15" hidden="false" customHeight="false" outlineLevel="0" collapsed="false">
      <c r="A34" s="19" t="str">
        <f aca="false">IF($D34="","",COUNTA($D$7:$D34))</f>
        <v/>
      </c>
      <c r="B34" s="20"/>
      <c r="C34" s="31" t="str">
        <f aca="false">IFERROR(VLOOKUP($B34,社員名簿!$B$7:$M$66,2,0),"")</f>
        <v/>
      </c>
      <c r="D34" s="20"/>
      <c r="E34" s="20"/>
      <c r="F34" s="20"/>
      <c r="G34" s="21"/>
      <c r="H34" s="21"/>
      <c r="I34" s="22"/>
      <c r="J34" s="32" t="str">
        <f aca="false">IF($D34="","",IF($H34&lt;&gt;"",$H34,IF(OR($G34="",$I34=""),"",EDATE($G34,$I34*12))))</f>
        <v/>
      </c>
      <c r="K34" s="33" t="str">
        <f aca="true">IF($J34="","",$J34-TODAY())</f>
        <v/>
      </c>
      <c r="L34" s="23" t="str">
        <f aca="true">IF($D34="","",IF($J34="","期限なし",IF(TODAY()&gt;$J34,"期限切れ "&amp;TEXT(TODAY()-$J34,"0")&amp;"日",IF($J34-TODAY()&lt;=90,"更新まで "&amp;TEXT($J34-TODAY(),"0")&amp;"日","有効 あと"&amp;TEXT($J34-TODAY(),"0")&amp;"日"))))</f>
        <v/>
      </c>
      <c r="M34" s="20"/>
      <c r="N34" s="24"/>
    </row>
    <row r="35" customFormat="false" ht="15" hidden="false" customHeight="false" outlineLevel="0" collapsed="false">
      <c r="A35" s="19" t="str">
        <f aca="false">IF($D35="","",COUNTA($D$7:$D35))</f>
        <v/>
      </c>
      <c r="B35" s="20"/>
      <c r="C35" s="31" t="str">
        <f aca="false">IFERROR(VLOOKUP($B35,社員名簿!$B$7:$M$66,2,0),"")</f>
        <v/>
      </c>
      <c r="D35" s="20"/>
      <c r="E35" s="20"/>
      <c r="F35" s="20"/>
      <c r="G35" s="21"/>
      <c r="H35" s="21"/>
      <c r="I35" s="22"/>
      <c r="J35" s="32" t="str">
        <f aca="false">IF($D35="","",IF($H35&lt;&gt;"",$H35,IF(OR($G35="",$I35=""),"",EDATE($G35,$I35*12))))</f>
        <v/>
      </c>
      <c r="K35" s="33" t="str">
        <f aca="true">IF($J35="","",$J35-TODAY())</f>
        <v/>
      </c>
      <c r="L35" s="23" t="str">
        <f aca="true">IF($D35="","",IF($J35="","期限なし",IF(TODAY()&gt;$J35,"期限切れ "&amp;TEXT(TODAY()-$J35,"0")&amp;"日",IF($J35-TODAY()&lt;=90,"更新まで "&amp;TEXT($J35-TODAY(),"0")&amp;"日","有効 あと"&amp;TEXT($J35-TODAY(),"0")&amp;"日"))))</f>
        <v/>
      </c>
      <c r="M35" s="20"/>
      <c r="N35" s="24"/>
    </row>
    <row r="36" customFormat="false" ht="15" hidden="false" customHeight="false" outlineLevel="0" collapsed="false">
      <c r="A36" s="19" t="str">
        <f aca="false">IF($D36="","",COUNTA($D$7:$D36))</f>
        <v/>
      </c>
      <c r="B36" s="20"/>
      <c r="C36" s="31" t="str">
        <f aca="false">IFERROR(VLOOKUP($B36,社員名簿!$B$7:$M$66,2,0),"")</f>
        <v/>
      </c>
      <c r="D36" s="20"/>
      <c r="E36" s="20"/>
      <c r="F36" s="20"/>
      <c r="G36" s="21"/>
      <c r="H36" s="21"/>
      <c r="I36" s="22"/>
      <c r="J36" s="32" t="str">
        <f aca="false">IF($D36="","",IF($H36&lt;&gt;"",$H36,IF(OR($G36="",$I36=""),"",EDATE($G36,$I36*12))))</f>
        <v/>
      </c>
      <c r="K36" s="33" t="str">
        <f aca="true">IF($J36="","",$J36-TODAY())</f>
        <v/>
      </c>
      <c r="L36" s="23" t="str">
        <f aca="true">IF($D36="","",IF($J36="","期限なし",IF(TODAY()&gt;$J36,"期限切れ "&amp;TEXT(TODAY()-$J36,"0")&amp;"日",IF($J36-TODAY()&lt;=90,"更新まで "&amp;TEXT($J36-TODAY(),"0")&amp;"日","有効 あと"&amp;TEXT($J36-TODAY(),"0")&amp;"日"))))</f>
        <v/>
      </c>
      <c r="M36" s="20"/>
      <c r="N36" s="24"/>
    </row>
    <row r="37" customFormat="false" ht="15" hidden="false" customHeight="false" outlineLevel="0" collapsed="false">
      <c r="A37" s="19" t="str">
        <f aca="false">IF($D37="","",COUNTA($D$7:$D37))</f>
        <v/>
      </c>
      <c r="B37" s="20"/>
      <c r="C37" s="31" t="str">
        <f aca="false">IFERROR(VLOOKUP($B37,社員名簿!$B$7:$M$66,2,0),"")</f>
        <v/>
      </c>
      <c r="D37" s="20"/>
      <c r="E37" s="20"/>
      <c r="F37" s="20"/>
      <c r="G37" s="21"/>
      <c r="H37" s="21"/>
      <c r="I37" s="22"/>
      <c r="J37" s="32" t="str">
        <f aca="false">IF($D37="","",IF($H37&lt;&gt;"",$H37,IF(OR($G37="",$I37=""),"",EDATE($G37,$I37*12))))</f>
        <v/>
      </c>
      <c r="K37" s="33" t="str">
        <f aca="true">IF($J37="","",$J37-TODAY())</f>
        <v/>
      </c>
      <c r="L37" s="23" t="str">
        <f aca="true">IF($D37="","",IF($J37="","期限なし",IF(TODAY()&gt;$J37,"期限切れ "&amp;TEXT(TODAY()-$J37,"0")&amp;"日",IF($J37-TODAY()&lt;=90,"更新まで "&amp;TEXT($J37-TODAY(),"0")&amp;"日","有効 あと"&amp;TEXT($J37-TODAY(),"0")&amp;"日"))))</f>
        <v/>
      </c>
      <c r="M37" s="20"/>
      <c r="N37" s="24"/>
    </row>
    <row r="38" customFormat="false" ht="15" hidden="false" customHeight="false" outlineLevel="0" collapsed="false">
      <c r="A38" s="19" t="str">
        <f aca="false">IF($D38="","",COUNTA($D$7:$D38))</f>
        <v/>
      </c>
      <c r="B38" s="20"/>
      <c r="C38" s="31" t="str">
        <f aca="false">IFERROR(VLOOKUP($B38,社員名簿!$B$7:$M$66,2,0),"")</f>
        <v/>
      </c>
      <c r="D38" s="20"/>
      <c r="E38" s="20"/>
      <c r="F38" s="20"/>
      <c r="G38" s="21"/>
      <c r="H38" s="21"/>
      <c r="I38" s="22"/>
      <c r="J38" s="32" t="str">
        <f aca="false">IF($D38="","",IF($H38&lt;&gt;"",$H38,IF(OR($G38="",$I38=""),"",EDATE($G38,$I38*12))))</f>
        <v/>
      </c>
      <c r="K38" s="33" t="str">
        <f aca="true">IF($J38="","",$J38-TODAY())</f>
        <v/>
      </c>
      <c r="L38" s="23" t="str">
        <f aca="true">IF($D38="","",IF($J38="","期限なし",IF(TODAY()&gt;$J38,"期限切れ "&amp;TEXT(TODAY()-$J38,"0")&amp;"日",IF($J38-TODAY()&lt;=90,"更新まで "&amp;TEXT($J38-TODAY(),"0")&amp;"日","有効 あと"&amp;TEXT($J38-TODAY(),"0")&amp;"日"))))</f>
        <v/>
      </c>
      <c r="M38" s="20"/>
      <c r="N38" s="24"/>
    </row>
    <row r="39" customFormat="false" ht="15" hidden="false" customHeight="false" outlineLevel="0" collapsed="false">
      <c r="A39" s="19" t="str">
        <f aca="false">IF($D39="","",COUNTA($D$7:$D39))</f>
        <v/>
      </c>
      <c r="B39" s="20"/>
      <c r="C39" s="31" t="str">
        <f aca="false">IFERROR(VLOOKUP($B39,社員名簿!$B$7:$M$66,2,0),"")</f>
        <v/>
      </c>
      <c r="D39" s="20"/>
      <c r="E39" s="20"/>
      <c r="F39" s="20"/>
      <c r="G39" s="21"/>
      <c r="H39" s="21"/>
      <c r="I39" s="22"/>
      <c r="J39" s="32" t="str">
        <f aca="false">IF($D39="","",IF($H39&lt;&gt;"",$H39,IF(OR($G39="",$I39=""),"",EDATE($G39,$I39*12))))</f>
        <v/>
      </c>
      <c r="K39" s="33" t="str">
        <f aca="true">IF($J39="","",$J39-TODAY())</f>
        <v/>
      </c>
      <c r="L39" s="23" t="str">
        <f aca="true">IF($D39="","",IF($J39="","期限なし",IF(TODAY()&gt;$J39,"期限切れ "&amp;TEXT(TODAY()-$J39,"0")&amp;"日",IF($J39-TODAY()&lt;=90,"更新まで "&amp;TEXT($J39-TODAY(),"0")&amp;"日","有効 あと"&amp;TEXT($J39-TODAY(),"0")&amp;"日"))))</f>
        <v/>
      </c>
      <c r="M39" s="20"/>
      <c r="N39" s="24"/>
    </row>
    <row r="40" customFormat="false" ht="15" hidden="false" customHeight="false" outlineLevel="0" collapsed="false">
      <c r="A40" s="19" t="str">
        <f aca="false">IF($D40="","",COUNTA($D$7:$D40))</f>
        <v/>
      </c>
      <c r="B40" s="20"/>
      <c r="C40" s="31" t="str">
        <f aca="false">IFERROR(VLOOKUP($B40,社員名簿!$B$7:$M$66,2,0),"")</f>
        <v/>
      </c>
      <c r="D40" s="20"/>
      <c r="E40" s="20"/>
      <c r="F40" s="20"/>
      <c r="G40" s="21"/>
      <c r="H40" s="21"/>
      <c r="I40" s="22"/>
      <c r="J40" s="32" t="str">
        <f aca="false">IF($D40="","",IF($H40&lt;&gt;"",$H40,IF(OR($G40="",$I40=""),"",EDATE($G40,$I40*12))))</f>
        <v/>
      </c>
      <c r="K40" s="33" t="str">
        <f aca="true">IF($J40="","",$J40-TODAY())</f>
        <v/>
      </c>
      <c r="L40" s="23" t="str">
        <f aca="true">IF($D40="","",IF($J40="","期限なし",IF(TODAY()&gt;$J40,"期限切れ "&amp;TEXT(TODAY()-$J40,"0")&amp;"日",IF($J40-TODAY()&lt;=90,"更新まで "&amp;TEXT($J40-TODAY(),"0")&amp;"日","有効 あと"&amp;TEXT($J40-TODAY(),"0")&amp;"日"))))</f>
        <v/>
      </c>
      <c r="M40" s="20"/>
      <c r="N40" s="24"/>
    </row>
    <row r="41" customFormat="false" ht="15" hidden="false" customHeight="false" outlineLevel="0" collapsed="false">
      <c r="A41" s="19" t="str">
        <f aca="false">IF($D41="","",COUNTA($D$7:$D41))</f>
        <v/>
      </c>
      <c r="B41" s="20"/>
      <c r="C41" s="31" t="str">
        <f aca="false">IFERROR(VLOOKUP($B41,社員名簿!$B$7:$M$66,2,0),"")</f>
        <v/>
      </c>
      <c r="D41" s="20"/>
      <c r="E41" s="20"/>
      <c r="F41" s="20"/>
      <c r="G41" s="21"/>
      <c r="H41" s="21"/>
      <c r="I41" s="22"/>
      <c r="J41" s="32" t="str">
        <f aca="false">IF($D41="","",IF($H41&lt;&gt;"",$H41,IF(OR($G41="",$I41=""),"",EDATE($G41,$I41*12))))</f>
        <v/>
      </c>
      <c r="K41" s="33" t="str">
        <f aca="true">IF($J41="","",$J41-TODAY())</f>
        <v/>
      </c>
      <c r="L41" s="23" t="str">
        <f aca="true">IF($D41="","",IF($J41="","期限なし",IF(TODAY()&gt;$J41,"期限切れ "&amp;TEXT(TODAY()-$J41,"0")&amp;"日",IF($J41-TODAY()&lt;=90,"更新まで "&amp;TEXT($J41-TODAY(),"0")&amp;"日","有効 あと"&amp;TEXT($J41-TODAY(),"0")&amp;"日"))))</f>
        <v/>
      </c>
      <c r="M41" s="20"/>
      <c r="N41" s="24"/>
    </row>
    <row r="42" customFormat="false" ht="15" hidden="false" customHeight="false" outlineLevel="0" collapsed="false">
      <c r="A42" s="19" t="str">
        <f aca="false">IF($D42="","",COUNTA($D$7:$D42))</f>
        <v/>
      </c>
      <c r="B42" s="20"/>
      <c r="C42" s="31" t="str">
        <f aca="false">IFERROR(VLOOKUP($B42,社員名簿!$B$7:$M$66,2,0),"")</f>
        <v/>
      </c>
      <c r="D42" s="20"/>
      <c r="E42" s="20"/>
      <c r="F42" s="20"/>
      <c r="G42" s="21"/>
      <c r="H42" s="21"/>
      <c r="I42" s="22"/>
      <c r="J42" s="32" t="str">
        <f aca="false">IF($D42="","",IF($H42&lt;&gt;"",$H42,IF(OR($G42="",$I42=""),"",EDATE($G42,$I42*12))))</f>
        <v/>
      </c>
      <c r="K42" s="33" t="str">
        <f aca="true">IF($J42="","",$J42-TODAY())</f>
        <v/>
      </c>
      <c r="L42" s="23" t="str">
        <f aca="true">IF($D42="","",IF($J42="","期限なし",IF(TODAY()&gt;$J42,"期限切れ "&amp;TEXT(TODAY()-$J42,"0")&amp;"日",IF($J42-TODAY()&lt;=90,"更新まで "&amp;TEXT($J42-TODAY(),"0")&amp;"日","有効 あと"&amp;TEXT($J42-TODAY(),"0")&amp;"日"))))</f>
        <v/>
      </c>
      <c r="M42" s="20"/>
      <c r="N42" s="24"/>
    </row>
    <row r="43" customFormat="false" ht="15" hidden="false" customHeight="false" outlineLevel="0" collapsed="false">
      <c r="A43" s="19" t="str">
        <f aca="false">IF($D43="","",COUNTA($D$7:$D43))</f>
        <v/>
      </c>
      <c r="B43" s="20"/>
      <c r="C43" s="31" t="str">
        <f aca="false">IFERROR(VLOOKUP($B43,社員名簿!$B$7:$M$66,2,0),"")</f>
        <v/>
      </c>
      <c r="D43" s="20"/>
      <c r="E43" s="20"/>
      <c r="F43" s="20"/>
      <c r="G43" s="21"/>
      <c r="H43" s="21"/>
      <c r="I43" s="22"/>
      <c r="J43" s="32" t="str">
        <f aca="false">IF($D43="","",IF($H43&lt;&gt;"",$H43,IF(OR($G43="",$I43=""),"",EDATE($G43,$I43*12))))</f>
        <v/>
      </c>
      <c r="K43" s="33" t="str">
        <f aca="true">IF($J43="","",$J43-TODAY())</f>
        <v/>
      </c>
      <c r="L43" s="23" t="str">
        <f aca="true">IF($D43="","",IF($J43="","期限なし",IF(TODAY()&gt;$J43,"期限切れ "&amp;TEXT(TODAY()-$J43,"0")&amp;"日",IF($J43-TODAY()&lt;=90,"更新まで "&amp;TEXT($J43-TODAY(),"0")&amp;"日","有効 あと"&amp;TEXT($J43-TODAY(),"0")&amp;"日"))))</f>
        <v/>
      </c>
      <c r="M43" s="20"/>
      <c r="N43" s="24"/>
    </row>
    <row r="44" customFormat="false" ht="15" hidden="false" customHeight="false" outlineLevel="0" collapsed="false">
      <c r="A44" s="19" t="str">
        <f aca="false">IF($D44="","",COUNTA($D$7:$D44))</f>
        <v/>
      </c>
      <c r="B44" s="20"/>
      <c r="C44" s="31" t="str">
        <f aca="false">IFERROR(VLOOKUP($B44,社員名簿!$B$7:$M$66,2,0),"")</f>
        <v/>
      </c>
      <c r="D44" s="20"/>
      <c r="E44" s="20"/>
      <c r="F44" s="20"/>
      <c r="G44" s="21"/>
      <c r="H44" s="21"/>
      <c r="I44" s="22"/>
      <c r="J44" s="32" t="str">
        <f aca="false">IF($D44="","",IF($H44&lt;&gt;"",$H44,IF(OR($G44="",$I44=""),"",EDATE($G44,$I44*12))))</f>
        <v/>
      </c>
      <c r="K44" s="33" t="str">
        <f aca="true">IF($J44="","",$J44-TODAY())</f>
        <v/>
      </c>
      <c r="L44" s="23" t="str">
        <f aca="true">IF($D44="","",IF($J44="","期限なし",IF(TODAY()&gt;$J44,"期限切れ "&amp;TEXT(TODAY()-$J44,"0")&amp;"日",IF($J44-TODAY()&lt;=90,"更新まで "&amp;TEXT($J44-TODAY(),"0")&amp;"日","有効 あと"&amp;TEXT($J44-TODAY(),"0")&amp;"日"))))</f>
        <v/>
      </c>
      <c r="M44" s="20"/>
      <c r="N44" s="24"/>
    </row>
    <row r="45" customFormat="false" ht="15" hidden="false" customHeight="false" outlineLevel="0" collapsed="false">
      <c r="A45" s="19" t="str">
        <f aca="false">IF($D45="","",COUNTA($D$7:$D45))</f>
        <v/>
      </c>
      <c r="B45" s="20"/>
      <c r="C45" s="31" t="str">
        <f aca="false">IFERROR(VLOOKUP($B45,社員名簿!$B$7:$M$66,2,0),"")</f>
        <v/>
      </c>
      <c r="D45" s="20"/>
      <c r="E45" s="20"/>
      <c r="F45" s="20"/>
      <c r="G45" s="21"/>
      <c r="H45" s="21"/>
      <c r="I45" s="22"/>
      <c r="J45" s="32" t="str">
        <f aca="false">IF($D45="","",IF($H45&lt;&gt;"",$H45,IF(OR($G45="",$I45=""),"",EDATE($G45,$I45*12))))</f>
        <v/>
      </c>
      <c r="K45" s="33" t="str">
        <f aca="true">IF($J45="","",$J45-TODAY())</f>
        <v/>
      </c>
      <c r="L45" s="23" t="str">
        <f aca="true">IF($D45="","",IF($J45="","期限なし",IF(TODAY()&gt;$J45,"期限切れ "&amp;TEXT(TODAY()-$J45,"0")&amp;"日",IF($J45-TODAY()&lt;=90,"更新まで "&amp;TEXT($J45-TODAY(),"0")&amp;"日","有効 あと"&amp;TEXT($J45-TODAY(),"0")&amp;"日"))))</f>
        <v/>
      </c>
      <c r="M45" s="20"/>
      <c r="N45" s="24"/>
    </row>
    <row r="46" customFormat="false" ht="15" hidden="false" customHeight="false" outlineLevel="0" collapsed="false">
      <c r="A46" s="19" t="str">
        <f aca="false">IF($D46="","",COUNTA($D$7:$D46))</f>
        <v/>
      </c>
      <c r="B46" s="20"/>
      <c r="C46" s="31" t="str">
        <f aca="false">IFERROR(VLOOKUP($B46,社員名簿!$B$7:$M$66,2,0),"")</f>
        <v/>
      </c>
      <c r="D46" s="20"/>
      <c r="E46" s="20"/>
      <c r="F46" s="20"/>
      <c r="G46" s="21"/>
      <c r="H46" s="21"/>
      <c r="I46" s="22"/>
      <c r="J46" s="32" t="str">
        <f aca="false">IF($D46="","",IF($H46&lt;&gt;"",$H46,IF(OR($G46="",$I46=""),"",EDATE($G46,$I46*12))))</f>
        <v/>
      </c>
      <c r="K46" s="33" t="str">
        <f aca="true">IF($J46="","",$J46-TODAY())</f>
        <v/>
      </c>
      <c r="L46" s="23" t="str">
        <f aca="true">IF($D46="","",IF($J46="","期限なし",IF(TODAY()&gt;$J46,"期限切れ "&amp;TEXT(TODAY()-$J46,"0")&amp;"日",IF($J46-TODAY()&lt;=90,"更新まで "&amp;TEXT($J46-TODAY(),"0")&amp;"日","有効 あと"&amp;TEXT($J46-TODAY(),"0")&amp;"日"))))</f>
        <v/>
      </c>
      <c r="M46" s="20"/>
      <c r="N46" s="24"/>
    </row>
    <row r="47" customFormat="false" ht="15" hidden="false" customHeight="false" outlineLevel="0" collapsed="false">
      <c r="A47" s="19" t="str">
        <f aca="false">IF($D47="","",COUNTA($D$7:$D47))</f>
        <v/>
      </c>
      <c r="B47" s="20"/>
      <c r="C47" s="31" t="str">
        <f aca="false">IFERROR(VLOOKUP($B47,社員名簿!$B$7:$M$66,2,0),"")</f>
        <v/>
      </c>
      <c r="D47" s="20"/>
      <c r="E47" s="20"/>
      <c r="F47" s="20"/>
      <c r="G47" s="21"/>
      <c r="H47" s="21"/>
      <c r="I47" s="22"/>
      <c r="J47" s="32" t="str">
        <f aca="false">IF($D47="","",IF($H47&lt;&gt;"",$H47,IF(OR($G47="",$I47=""),"",EDATE($G47,$I47*12))))</f>
        <v/>
      </c>
      <c r="K47" s="33" t="str">
        <f aca="true">IF($J47="","",$J47-TODAY())</f>
        <v/>
      </c>
      <c r="L47" s="23" t="str">
        <f aca="true">IF($D47="","",IF($J47="","期限なし",IF(TODAY()&gt;$J47,"期限切れ "&amp;TEXT(TODAY()-$J47,"0")&amp;"日",IF($J47-TODAY()&lt;=90,"更新まで "&amp;TEXT($J47-TODAY(),"0")&amp;"日","有効 あと"&amp;TEXT($J47-TODAY(),"0")&amp;"日"))))</f>
        <v/>
      </c>
      <c r="M47" s="20"/>
      <c r="N47" s="24"/>
    </row>
    <row r="48" customFormat="false" ht="15" hidden="false" customHeight="false" outlineLevel="0" collapsed="false">
      <c r="A48" s="19" t="str">
        <f aca="false">IF($D48="","",COUNTA($D$7:$D48))</f>
        <v/>
      </c>
      <c r="B48" s="20"/>
      <c r="C48" s="31" t="str">
        <f aca="false">IFERROR(VLOOKUP($B48,社員名簿!$B$7:$M$66,2,0),"")</f>
        <v/>
      </c>
      <c r="D48" s="20"/>
      <c r="E48" s="20"/>
      <c r="F48" s="20"/>
      <c r="G48" s="21"/>
      <c r="H48" s="21"/>
      <c r="I48" s="22"/>
      <c r="J48" s="32" t="str">
        <f aca="false">IF($D48="","",IF($H48&lt;&gt;"",$H48,IF(OR($G48="",$I48=""),"",EDATE($G48,$I48*12))))</f>
        <v/>
      </c>
      <c r="K48" s="33" t="str">
        <f aca="true">IF($J48="","",$J48-TODAY())</f>
        <v/>
      </c>
      <c r="L48" s="23" t="str">
        <f aca="true">IF($D48="","",IF($J48="","期限なし",IF(TODAY()&gt;$J48,"期限切れ "&amp;TEXT(TODAY()-$J48,"0")&amp;"日",IF($J48-TODAY()&lt;=90,"更新まで "&amp;TEXT($J48-TODAY(),"0")&amp;"日","有効 あと"&amp;TEXT($J48-TODAY(),"0")&amp;"日"))))</f>
        <v/>
      </c>
      <c r="M48" s="20"/>
      <c r="N48" s="24"/>
    </row>
    <row r="49" customFormat="false" ht="15" hidden="false" customHeight="false" outlineLevel="0" collapsed="false">
      <c r="A49" s="19" t="str">
        <f aca="false">IF($D49="","",COUNTA($D$7:$D49))</f>
        <v/>
      </c>
      <c r="B49" s="20"/>
      <c r="C49" s="31" t="str">
        <f aca="false">IFERROR(VLOOKUP($B49,社員名簿!$B$7:$M$66,2,0),"")</f>
        <v/>
      </c>
      <c r="D49" s="20"/>
      <c r="E49" s="20"/>
      <c r="F49" s="20"/>
      <c r="G49" s="21"/>
      <c r="H49" s="21"/>
      <c r="I49" s="22"/>
      <c r="J49" s="32" t="str">
        <f aca="false">IF($D49="","",IF($H49&lt;&gt;"",$H49,IF(OR($G49="",$I49=""),"",EDATE($G49,$I49*12))))</f>
        <v/>
      </c>
      <c r="K49" s="33" t="str">
        <f aca="true">IF($J49="","",$J49-TODAY())</f>
        <v/>
      </c>
      <c r="L49" s="23" t="str">
        <f aca="true">IF($D49="","",IF($J49="","期限なし",IF(TODAY()&gt;$J49,"期限切れ "&amp;TEXT(TODAY()-$J49,"0")&amp;"日",IF($J49-TODAY()&lt;=90,"更新まで "&amp;TEXT($J49-TODAY(),"0")&amp;"日","有効 あと"&amp;TEXT($J49-TODAY(),"0")&amp;"日"))))</f>
        <v/>
      </c>
      <c r="M49" s="20"/>
      <c r="N49" s="24"/>
    </row>
    <row r="50" customFormat="false" ht="15" hidden="false" customHeight="false" outlineLevel="0" collapsed="false">
      <c r="A50" s="19" t="str">
        <f aca="false">IF($D50="","",COUNTA($D$7:$D50))</f>
        <v/>
      </c>
      <c r="B50" s="20"/>
      <c r="C50" s="31" t="str">
        <f aca="false">IFERROR(VLOOKUP($B50,社員名簿!$B$7:$M$66,2,0),"")</f>
        <v/>
      </c>
      <c r="D50" s="20"/>
      <c r="E50" s="20"/>
      <c r="F50" s="20"/>
      <c r="G50" s="21"/>
      <c r="H50" s="21"/>
      <c r="I50" s="22"/>
      <c r="J50" s="32" t="str">
        <f aca="false">IF($D50="","",IF($H50&lt;&gt;"",$H50,IF(OR($G50="",$I50=""),"",EDATE($G50,$I50*12))))</f>
        <v/>
      </c>
      <c r="K50" s="33" t="str">
        <f aca="true">IF($J50="","",$J50-TODAY())</f>
        <v/>
      </c>
      <c r="L50" s="23" t="str">
        <f aca="true">IF($D50="","",IF($J50="","期限なし",IF(TODAY()&gt;$J50,"期限切れ "&amp;TEXT(TODAY()-$J50,"0")&amp;"日",IF($J50-TODAY()&lt;=90,"更新まで "&amp;TEXT($J50-TODAY(),"0")&amp;"日","有効 あと"&amp;TEXT($J50-TODAY(),"0")&amp;"日"))))</f>
        <v/>
      </c>
      <c r="M50" s="20"/>
      <c r="N50" s="24"/>
    </row>
    <row r="51" customFormat="false" ht="15" hidden="false" customHeight="false" outlineLevel="0" collapsed="false">
      <c r="A51" s="19" t="str">
        <f aca="false">IF($D51="","",COUNTA($D$7:$D51))</f>
        <v/>
      </c>
      <c r="B51" s="20"/>
      <c r="C51" s="31" t="str">
        <f aca="false">IFERROR(VLOOKUP($B51,社員名簿!$B$7:$M$66,2,0),"")</f>
        <v/>
      </c>
      <c r="D51" s="20"/>
      <c r="E51" s="20"/>
      <c r="F51" s="20"/>
      <c r="G51" s="21"/>
      <c r="H51" s="21"/>
      <c r="I51" s="22"/>
      <c r="J51" s="32" t="str">
        <f aca="false">IF($D51="","",IF($H51&lt;&gt;"",$H51,IF(OR($G51="",$I51=""),"",EDATE($G51,$I51*12))))</f>
        <v/>
      </c>
      <c r="K51" s="33" t="str">
        <f aca="true">IF($J51="","",$J51-TODAY())</f>
        <v/>
      </c>
      <c r="L51" s="23" t="str">
        <f aca="true">IF($D51="","",IF($J51="","期限なし",IF(TODAY()&gt;$J51,"期限切れ "&amp;TEXT(TODAY()-$J51,"0")&amp;"日",IF($J51-TODAY()&lt;=90,"更新まで "&amp;TEXT($J51-TODAY(),"0")&amp;"日","有効 あと"&amp;TEXT($J51-TODAY(),"0")&amp;"日"))))</f>
        <v/>
      </c>
      <c r="M51" s="20"/>
      <c r="N51" s="24"/>
    </row>
    <row r="52" customFormat="false" ht="15" hidden="false" customHeight="false" outlineLevel="0" collapsed="false">
      <c r="A52" s="19" t="str">
        <f aca="false">IF($D52="","",COUNTA($D$7:$D52))</f>
        <v/>
      </c>
      <c r="B52" s="20"/>
      <c r="C52" s="31" t="str">
        <f aca="false">IFERROR(VLOOKUP($B52,社員名簿!$B$7:$M$66,2,0),"")</f>
        <v/>
      </c>
      <c r="D52" s="20"/>
      <c r="E52" s="20"/>
      <c r="F52" s="20"/>
      <c r="G52" s="21"/>
      <c r="H52" s="21"/>
      <c r="I52" s="22"/>
      <c r="J52" s="32" t="str">
        <f aca="false">IF($D52="","",IF($H52&lt;&gt;"",$H52,IF(OR($G52="",$I52=""),"",EDATE($G52,$I52*12))))</f>
        <v/>
      </c>
      <c r="K52" s="33" t="str">
        <f aca="true">IF($J52="","",$J52-TODAY())</f>
        <v/>
      </c>
      <c r="L52" s="23" t="str">
        <f aca="true">IF($D52="","",IF($J52="","期限なし",IF(TODAY()&gt;$J52,"期限切れ "&amp;TEXT(TODAY()-$J52,"0")&amp;"日",IF($J52-TODAY()&lt;=90,"更新まで "&amp;TEXT($J52-TODAY(),"0")&amp;"日","有効 あと"&amp;TEXT($J52-TODAY(),"0")&amp;"日"))))</f>
        <v/>
      </c>
      <c r="M52" s="20"/>
      <c r="N52" s="24"/>
    </row>
    <row r="53" customFormat="false" ht="15" hidden="false" customHeight="false" outlineLevel="0" collapsed="false">
      <c r="A53" s="19" t="str">
        <f aca="false">IF($D53="","",COUNTA($D$7:$D53))</f>
        <v/>
      </c>
      <c r="B53" s="20"/>
      <c r="C53" s="31" t="str">
        <f aca="false">IFERROR(VLOOKUP($B53,社員名簿!$B$7:$M$66,2,0),"")</f>
        <v/>
      </c>
      <c r="D53" s="20"/>
      <c r="E53" s="20"/>
      <c r="F53" s="20"/>
      <c r="G53" s="21"/>
      <c r="H53" s="21"/>
      <c r="I53" s="22"/>
      <c r="J53" s="32" t="str">
        <f aca="false">IF($D53="","",IF($H53&lt;&gt;"",$H53,IF(OR($G53="",$I53=""),"",EDATE($G53,$I53*12))))</f>
        <v/>
      </c>
      <c r="K53" s="33" t="str">
        <f aca="true">IF($J53="","",$J53-TODAY())</f>
        <v/>
      </c>
      <c r="L53" s="23" t="str">
        <f aca="true">IF($D53="","",IF($J53="","期限なし",IF(TODAY()&gt;$J53,"期限切れ "&amp;TEXT(TODAY()-$J53,"0")&amp;"日",IF($J53-TODAY()&lt;=90,"更新まで "&amp;TEXT($J53-TODAY(),"0")&amp;"日","有効 あと"&amp;TEXT($J53-TODAY(),"0")&amp;"日"))))</f>
        <v/>
      </c>
      <c r="M53" s="20"/>
      <c r="N53" s="24"/>
    </row>
    <row r="54" customFormat="false" ht="15" hidden="false" customHeight="false" outlineLevel="0" collapsed="false">
      <c r="A54" s="19" t="str">
        <f aca="false">IF($D54="","",COUNTA($D$7:$D54))</f>
        <v/>
      </c>
      <c r="B54" s="20"/>
      <c r="C54" s="31" t="str">
        <f aca="false">IFERROR(VLOOKUP($B54,社員名簿!$B$7:$M$66,2,0),"")</f>
        <v/>
      </c>
      <c r="D54" s="20"/>
      <c r="E54" s="20"/>
      <c r="F54" s="20"/>
      <c r="G54" s="21"/>
      <c r="H54" s="21"/>
      <c r="I54" s="22"/>
      <c r="J54" s="32" t="str">
        <f aca="false">IF($D54="","",IF($H54&lt;&gt;"",$H54,IF(OR($G54="",$I54=""),"",EDATE($G54,$I54*12))))</f>
        <v/>
      </c>
      <c r="K54" s="33" t="str">
        <f aca="true">IF($J54="","",$J54-TODAY())</f>
        <v/>
      </c>
      <c r="L54" s="23" t="str">
        <f aca="true">IF($D54="","",IF($J54="","期限なし",IF(TODAY()&gt;$J54,"期限切れ "&amp;TEXT(TODAY()-$J54,"0")&amp;"日",IF($J54-TODAY()&lt;=90,"更新まで "&amp;TEXT($J54-TODAY(),"0")&amp;"日","有効 あと"&amp;TEXT($J54-TODAY(),"0")&amp;"日"))))</f>
        <v/>
      </c>
      <c r="M54" s="20"/>
      <c r="N54" s="24"/>
    </row>
    <row r="55" customFormat="false" ht="15" hidden="false" customHeight="false" outlineLevel="0" collapsed="false">
      <c r="A55" s="19" t="str">
        <f aca="false">IF($D55="","",COUNTA($D$7:$D55))</f>
        <v/>
      </c>
      <c r="B55" s="20"/>
      <c r="C55" s="31" t="str">
        <f aca="false">IFERROR(VLOOKUP($B55,社員名簿!$B$7:$M$66,2,0),"")</f>
        <v/>
      </c>
      <c r="D55" s="20"/>
      <c r="E55" s="20"/>
      <c r="F55" s="20"/>
      <c r="G55" s="21"/>
      <c r="H55" s="21"/>
      <c r="I55" s="22"/>
      <c r="J55" s="32" t="str">
        <f aca="false">IF($D55="","",IF($H55&lt;&gt;"",$H55,IF(OR($G55="",$I55=""),"",EDATE($G55,$I55*12))))</f>
        <v/>
      </c>
      <c r="K55" s="33" t="str">
        <f aca="true">IF($J55="","",$J55-TODAY())</f>
        <v/>
      </c>
      <c r="L55" s="23" t="str">
        <f aca="true">IF($D55="","",IF($J55="","期限なし",IF(TODAY()&gt;$J55,"期限切れ "&amp;TEXT(TODAY()-$J55,"0")&amp;"日",IF($J55-TODAY()&lt;=90,"更新まで "&amp;TEXT($J55-TODAY(),"0")&amp;"日","有効 あと"&amp;TEXT($J55-TODAY(),"0")&amp;"日"))))</f>
        <v/>
      </c>
      <c r="M55" s="20"/>
      <c r="N55" s="24"/>
    </row>
    <row r="56" customFormat="false" ht="15" hidden="false" customHeight="false" outlineLevel="0" collapsed="false">
      <c r="A56" s="19" t="str">
        <f aca="false">IF($D56="","",COUNTA($D$7:$D56))</f>
        <v/>
      </c>
      <c r="B56" s="20"/>
      <c r="C56" s="31" t="str">
        <f aca="false">IFERROR(VLOOKUP($B56,社員名簿!$B$7:$M$66,2,0),"")</f>
        <v/>
      </c>
      <c r="D56" s="20"/>
      <c r="E56" s="20"/>
      <c r="F56" s="20"/>
      <c r="G56" s="21"/>
      <c r="H56" s="21"/>
      <c r="I56" s="22"/>
      <c r="J56" s="32" t="str">
        <f aca="false">IF($D56="","",IF($H56&lt;&gt;"",$H56,IF(OR($G56="",$I56=""),"",EDATE($G56,$I56*12))))</f>
        <v/>
      </c>
      <c r="K56" s="33" t="str">
        <f aca="true">IF($J56="","",$J56-TODAY())</f>
        <v/>
      </c>
      <c r="L56" s="23" t="str">
        <f aca="true">IF($D56="","",IF($J56="","期限なし",IF(TODAY()&gt;$J56,"期限切れ "&amp;TEXT(TODAY()-$J56,"0")&amp;"日",IF($J56-TODAY()&lt;=90,"更新まで "&amp;TEXT($J56-TODAY(),"0")&amp;"日","有効 あと"&amp;TEXT($J56-TODAY(),"0")&amp;"日"))))</f>
        <v/>
      </c>
      <c r="M56" s="20"/>
      <c r="N56" s="24"/>
    </row>
    <row r="57" customFormat="false" ht="15" hidden="false" customHeight="false" outlineLevel="0" collapsed="false">
      <c r="A57" s="19" t="str">
        <f aca="false">IF($D57="","",COUNTA($D$7:$D57))</f>
        <v/>
      </c>
      <c r="B57" s="20"/>
      <c r="C57" s="31" t="str">
        <f aca="false">IFERROR(VLOOKUP($B57,社員名簿!$B$7:$M$66,2,0),"")</f>
        <v/>
      </c>
      <c r="D57" s="20"/>
      <c r="E57" s="20"/>
      <c r="F57" s="20"/>
      <c r="G57" s="21"/>
      <c r="H57" s="21"/>
      <c r="I57" s="22"/>
      <c r="J57" s="32" t="str">
        <f aca="false">IF($D57="","",IF($H57&lt;&gt;"",$H57,IF(OR($G57="",$I57=""),"",EDATE($G57,$I57*12))))</f>
        <v/>
      </c>
      <c r="K57" s="33" t="str">
        <f aca="true">IF($J57="","",$J57-TODAY())</f>
        <v/>
      </c>
      <c r="L57" s="23" t="str">
        <f aca="true">IF($D57="","",IF($J57="","期限なし",IF(TODAY()&gt;$J57,"期限切れ "&amp;TEXT(TODAY()-$J57,"0")&amp;"日",IF($J57-TODAY()&lt;=90,"更新まで "&amp;TEXT($J57-TODAY(),"0")&amp;"日","有効 あと"&amp;TEXT($J57-TODAY(),"0")&amp;"日"))))</f>
        <v/>
      </c>
      <c r="M57" s="20"/>
      <c r="N57" s="24"/>
    </row>
    <row r="58" customFormat="false" ht="15" hidden="false" customHeight="false" outlineLevel="0" collapsed="false">
      <c r="A58" s="19" t="str">
        <f aca="false">IF($D58="","",COUNTA($D$7:$D58))</f>
        <v/>
      </c>
      <c r="B58" s="20"/>
      <c r="C58" s="31" t="str">
        <f aca="false">IFERROR(VLOOKUP($B58,社員名簿!$B$7:$M$66,2,0),"")</f>
        <v/>
      </c>
      <c r="D58" s="20"/>
      <c r="E58" s="20"/>
      <c r="F58" s="20"/>
      <c r="G58" s="21"/>
      <c r="H58" s="21"/>
      <c r="I58" s="22"/>
      <c r="J58" s="32" t="str">
        <f aca="false">IF($D58="","",IF($H58&lt;&gt;"",$H58,IF(OR($G58="",$I58=""),"",EDATE($G58,$I58*12))))</f>
        <v/>
      </c>
      <c r="K58" s="33" t="str">
        <f aca="true">IF($J58="","",$J58-TODAY())</f>
        <v/>
      </c>
      <c r="L58" s="23" t="str">
        <f aca="true">IF($D58="","",IF($J58="","期限なし",IF(TODAY()&gt;$J58,"期限切れ "&amp;TEXT(TODAY()-$J58,"0")&amp;"日",IF($J58-TODAY()&lt;=90,"更新まで "&amp;TEXT($J58-TODAY(),"0")&amp;"日","有効 あと"&amp;TEXT($J58-TODAY(),"0")&amp;"日"))))</f>
        <v/>
      </c>
      <c r="M58" s="20"/>
      <c r="N58" s="24"/>
    </row>
    <row r="59" customFormat="false" ht="15" hidden="false" customHeight="false" outlineLevel="0" collapsed="false">
      <c r="A59" s="19" t="str">
        <f aca="false">IF($D59="","",COUNTA($D$7:$D59))</f>
        <v/>
      </c>
      <c r="B59" s="20"/>
      <c r="C59" s="31" t="str">
        <f aca="false">IFERROR(VLOOKUP($B59,社員名簿!$B$7:$M$66,2,0),"")</f>
        <v/>
      </c>
      <c r="D59" s="20"/>
      <c r="E59" s="20"/>
      <c r="F59" s="20"/>
      <c r="G59" s="21"/>
      <c r="H59" s="21"/>
      <c r="I59" s="22"/>
      <c r="J59" s="32" t="str">
        <f aca="false">IF($D59="","",IF($H59&lt;&gt;"",$H59,IF(OR($G59="",$I59=""),"",EDATE($G59,$I59*12))))</f>
        <v/>
      </c>
      <c r="K59" s="33" t="str">
        <f aca="true">IF($J59="","",$J59-TODAY())</f>
        <v/>
      </c>
      <c r="L59" s="23" t="str">
        <f aca="true">IF($D59="","",IF($J59="","期限なし",IF(TODAY()&gt;$J59,"期限切れ "&amp;TEXT(TODAY()-$J59,"0")&amp;"日",IF($J59-TODAY()&lt;=90,"更新まで "&amp;TEXT($J59-TODAY(),"0")&amp;"日","有効 あと"&amp;TEXT($J59-TODAY(),"0")&amp;"日"))))</f>
        <v/>
      </c>
      <c r="M59" s="20"/>
      <c r="N59" s="24"/>
    </row>
    <row r="60" customFormat="false" ht="15" hidden="false" customHeight="false" outlineLevel="0" collapsed="false">
      <c r="A60" s="19" t="str">
        <f aca="false">IF($D60="","",COUNTA($D$7:$D60))</f>
        <v/>
      </c>
      <c r="B60" s="20"/>
      <c r="C60" s="31" t="str">
        <f aca="false">IFERROR(VLOOKUP($B60,社員名簿!$B$7:$M$66,2,0),"")</f>
        <v/>
      </c>
      <c r="D60" s="20"/>
      <c r="E60" s="20"/>
      <c r="F60" s="20"/>
      <c r="G60" s="21"/>
      <c r="H60" s="21"/>
      <c r="I60" s="22"/>
      <c r="J60" s="32" t="str">
        <f aca="false">IF($D60="","",IF($H60&lt;&gt;"",$H60,IF(OR($G60="",$I60=""),"",EDATE($G60,$I60*12))))</f>
        <v/>
      </c>
      <c r="K60" s="33" t="str">
        <f aca="true">IF($J60="","",$J60-TODAY())</f>
        <v/>
      </c>
      <c r="L60" s="23" t="str">
        <f aca="true">IF($D60="","",IF($J60="","期限なし",IF(TODAY()&gt;$J60,"期限切れ "&amp;TEXT(TODAY()-$J60,"0")&amp;"日",IF($J60-TODAY()&lt;=90,"更新まで "&amp;TEXT($J60-TODAY(),"0")&amp;"日","有効 あと"&amp;TEXT($J60-TODAY(),"0")&amp;"日"))))</f>
        <v/>
      </c>
      <c r="M60" s="20"/>
      <c r="N60" s="24"/>
    </row>
    <row r="61" customFormat="false" ht="15" hidden="false" customHeight="false" outlineLevel="0" collapsed="false">
      <c r="A61" s="19" t="str">
        <f aca="false">IF($D61="","",COUNTA($D$7:$D61))</f>
        <v/>
      </c>
      <c r="B61" s="20"/>
      <c r="C61" s="31" t="str">
        <f aca="false">IFERROR(VLOOKUP($B61,社員名簿!$B$7:$M$66,2,0),"")</f>
        <v/>
      </c>
      <c r="D61" s="20"/>
      <c r="E61" s="20"/>
      <c r="F61" s="20"/>
      <c r="G61" s="21"/>
      <c r="H61" s="21"/>
      <c r="I61" s="22"/>
      <c r="J61" s="32" t="str">
        <f aca="false">IF($D61="","",IF($H61&lt;&gt;"",$H61,IF(OR($G61="",$I61=""),"",EDATE($G61,$I61*12))))</f>
        <v/>
      </c>
      <c r="K61" s="33" t="str">
        <f aca="true">IF($J61="","",$J61-TODAY())</f>
        <v/>
      </c>
      <c r="L61" s="23" t="str">
        <f aca="true">IF($D61="","",IF($J61="","期限なし",IF(TODAY()&gt;$J61,"期限切れ "&amp;TEXT(TODAY()-$J61,"0")&amp;"日",IF($J61-TODAY()&lt;=90,"更新まで "&amp;TEXT($J61-TODAY(),"0")&amp;"日","有効 あと"&amp;TEXT($J61-TODAY(),"0")&amp;"日"))))</f>
        <v/>
      </c>
      <c r="M61" s="20"/>
      <c r="N61" s="24"/>
    </row>
    <row r="62" customFormat="false" ht="15" hidden="false" customHeight="false" outlineLevel="0" collapsed="false">
      <c r="A62" s="19" t="str">
        <f aca="false">IF($D62="","",COUNTA($D$7:$D62))</f>
        <v/>
      </c>
      <c r="B62" s="20"/>
      <c r="C62" s="31" t="str">
        <f aca="false">IFERROR(VLOOKUP($B62,社員名簿!$B$7:$M$66,2,0),"")</f>
        <v/>
      </c>
      <c r="D62" s="20"/>
      <c r="E62" s="20"/>
      <c r="F62" s="20"/>
      <c r="G62" s="21"/>
      <c r="H62" s="21"/>
      <c r="I62" s="22"/>
      <c r="J62" s="32" t="str">
        <f aca="false">IF($D62="","",IF($H62&lt;&gt;"",$H62,IF(OR($G62="",$I62=""),"",EDATE($G62,$I62*12))))</f>
        <v/>
      </c>
      <c r="K62" s="33" t="str">
        <f aca="true">IF($J62="","",$J62-TODAY())</f>
        <v/>
      </c>
      <c r="L62" s="23" t="str">
        <f aca="true">IF($D62="","",IF($J62="","期限なし",IF(TODAY()&gt;$J62,"期限切れ "&amp;TEXT(TODAY()-$J62,"0")&amp;"日",IF($J62-TODAY()&lt;=90,"更新まで "&amp;TEXT($J62-TODAY(),"0")&amp;"日","有効 あと"&amp;TEXT($J62-TODAY(),"0")&amp;"日"))))</f>
        <v/>
      </c>
      <c r="M62" s="20"/>
      <c r="N62" s="24"/>
    </row>
    <row r="63" customFormat="false" ht="15" hidden="false" customHeight="false" outlineLevel="0" collapsed="false">
      <c r="A63" s="19" t="str">
        <f aca="false">IF($D63="","",COUNTA($D$7:$D63))</f>
        <v/>
      </c>
      <c r="B63" s="20"/>
      <c r="C63" s="31" t="str">
        <f aca="false">IFERROR(VLOOKUP($B63,社員名簿!$B$7:$M$66,2,0),"")</f>
        <v/>
      </c>
      <c r="D63" s="20"/>
      <c r="E63" s="20"/>
      <c r="F63" s="20"/>
      <c r="G63" s="21"/>
      <c r="H63" s="21"/>
      <c r="I63" s="22"/>
      <c r="J63" s="32" t="str">
        <f aca="false">IF($D63="","",IF($H63&lt;&gt;"",$H63,IF(OR($G63="",$I63=""),"",EDATE($G63,$I63*12))))</f>
        <v/>
      </c>
      <c r="K63" s="33" t="str">
        <f aca="true">IF($J63="","",$J63-TODAY())</f>
        <v/>
      </c>
      <c r="L63" s="23" t="str">
        <f aca="true">IF($D63="","",IF($J63="","期限なし",IF(TODAY()&gt;$J63,"期限切れ "&amp;TEXT(TODAY()-$J63,"0")&amp;"日",IF($J63-TODAY()&lt;=90,"更新まで "&amp;TEXT($J63-TODAY(),"0")&amp;"日","有効 あと"&amp;TEXT($J63-TODAY(),"0")&amp;"日"))))</f>
        <v/>
      </c>
      <c r="M63" s="20"/>
      <c r="N63" s="24"/>
    </row>
    <row r="64" customFormat="false" ht="15" hidden="false" customHeight="false" outlineLevel="0" collapsed="false">
      <c r="A64" s="19" t="str">
        <f aca="false">IF($D64="","",COUNTA($D$7:$D64))</f>
        <v/>
      </c>
      <c r="B64" s="20"/>
      <c r="C64" s="31" t="str">
        <f aca="false">IFERROR(VLOOKUP($B64,社員名簿!$B$7:$M$66,2,0),"")</f>
        <v/>
      </c>
      <c r="D64" s="20"/>
      <c r="E64" s="20"/>
      <c r="F64" s="20"/>
      <c r="G64" s="21"/>
      <c r="H64" s="21"/>
      <c r="I64" s="22"/>
      <c r="J64" s="32" t="str">
        <f aca="false">IF($D64="","",IF($H64&lt;&gt;"",$H64,IF(OR($G64="",$I64=""),"",EDATE($G64,$I64*12))))</f>
        <v/>
      </c>
      <c r="K64" s="33" t="str">
        <f aca="true">IF($J64="","",$J64-TODAY())</f>
        <v/>
      </c>
      <c r="L64" s="23" t="str">
        <f aca="true">IF($D64="","",IF($J64="","期限なし",IF(TODAY()&gt;$J64,"期限切れ "&amp;TEXT(TODAY()-$J64,"0")&amp;"日",IF($J64-TODAY()&lt;=90,"更新まで "&amp;TEXT($J64-TODAY(),"0")&amp;"日","有効 あと"&amp;TEXT($J64-TODAY(),"0")&amp;"日"))))</f>
        <v/>
      </c>
      <c r="M64" s="20"/>
      <c r="N64" s="24"/>
    </row>
    <row r="65" customFormat="false" ht="15" hidden="false" customHeight="false" outlineLevel="0" collapsed="false">
      <c r="A65" s="19" t="str">
        <f aca="false">IF($D65="","",COUNTA($D$7:$D65))</f>
        <v/>
      </c>
      <c r="B65" s="20"/>
      <c r="C65" s="31" t="str">
        <f aca="false">IFERROR(VLOOKUP($B65,社員名簿!$B$7:$M$66,2,0),"")</f>
        <v/>
      </c>
      <c r="D65" s="20"/>
      <c r="E65" s="20"/>
      <c r="F65" s="20"/>
      <c r="G65" s="21"/>
      <c r="H65" s="21"/>
      <c r="I65" s="22"/>
      <c r="J65" s="32" t="str">
        <f aca="false">IF($D65="","",IF($H65&lt;&gt;"",$H65,IF(OR($G65="",$I65=""),"",EDATE($G65,$I65*12))))</f>
        <v/>
      </c>
      <c r="K65" s="33" t="str">
        <f aca="true">IF($J65="","",$J65-TODAY())</f>
        <v/>
      </c>
      <c r="L65" s="23" t="str">
        <f aca="true">IF($D65="","",IF($J65="","期限なし",IF(TODAY()&gt;$J65,"期限切れ "&amp;TEXT(TODAY()-$J65,"0")&amp;"日",IF($J65-TODAY()&lt;=90,"更新まで "&amp;TEXT($J65-TODAY(),"0")&amp;"日","有効 あと"&amp;TEXT($J65-TODAY(),"0")&amp;"日"))))</f>
        <v/>
      </c>
      <c r="M65" s="20"/>
      <c r="N65" s="24"/>
    </row>
    <row r="66" customFormat="false" ht="15" hidden="false" customHeight="false" outlineLevel="0" collapsed="false">
      <c r="A66" s="19" t="str">
        <f aca="false">IF($D66="","",COUNTA($D$7:$D66))</f>
        <v/>
      </c>
      <c r="B66" s="20"/>
      <c r="C66" s="31" t="str">
        <f aca="false">IFERROR(VLOOKUP($B66,社員名簿!$B$7:$M$66,2,0),"")</f>
        <v/>
      </c>
      <c r="D66" s="20"/>
      <c r="E66" s="20"/>
      <c r="F66" s="20"/>
      <c r="G66" s="21"/>
      <c r="H66" s="21"/>
      <c r="I66" s="22"/>
      <c r="J66" s="32" t="str">
        <f aca="false">IF($D66="","",IF($H66&lt;&gt;"",$H66,IF(OR($G66="",$I66=""),"",EDATE($G66,$I66*12))))</f>
        <v/>
      </c>
      <c r="K66" s="33" t="str">
        <f aca="true">IF($J66="","",$J66-TODAY())</f>
        <v/>
      </c>
      <c r="L66" s="23" t="str">
        <f aca="true">IF($D66="","",IF($J66="","期限なし",IF(TODAY()&gt;$J66,"期限切れ "&amp;TEXT(TODAY()-$J66,"0")&amp;"日",IF($J66-TODAY()&lt;=90,"更新まで "&amp;TEXT($J66-TODAY(),"0")&amp;"日","有効 あと"&amp;TEXT($J66-TODAY(),"0")&amp;"日"))))</f>
        <v/>
      </c>
      <c r="M66" s="20"/>
      <c r="N66" s="24"/>
    </row>
    <row r="67" customFormat="false" ht="15" hidden="false" customHeight="false" outlineLevel="0" collapsed="false">
      <c r="A67" s="19" t="str">
        <f aca="false">IF($D67="","",COUNTA($D$7:$D67))</f>
        <v/>
      </c>
      <c r="B67" s="20"/>
      <c r="C67" s="31" t="str">
        <f aca="false">IFERROR(VLOOKUP($B67,社員名簿!$B$7:$M$66,2,0),"")</f>
        <v/>
      </c>
      <c r="D67" s="20"/>
      <c r="E67" s="20"/>
      <c r="F67" s="20"/>
      <c r="G67" s="21"/>
      <c r="H67" s="21"/>
      <c r="I67" s="22"/>
      <c r="J67" s="32" t="str">
        <f aca="false">IF($D67="","",IF($H67&lt;&gt;"",$H67,IF(OR($G67="",$I67=""),"",EDATE($G67,$I67*12))))</f>
        <v/>
      </c>
      <c r="K67" s="33" t="str">
        <f aca="true">IF($J67="","",$J67-TODAY())</f>
        <v/>
      </c>
      <c r="L67" s="23" t="str">
        <f aca="true">IF($D67="","",IF($J67="","期限なし",IF(TODAY()&gt;$J67,"期限切れ "&amp;TEXT(TODAY()-$J67,"0")&amp;"日",IF($J67-TODAY()&lt;=90,"更新まで "&amp;TEXT($J67-TODAY(),"0")&amp;"日","有効 あと"&amp;TEXT($J67-TODAY(),"0")&amp;"日"))))</f>
        <v/>
      </c>
      <c r="M67" s="20"/>
      <c r="N67" s="24"/>
    </row>
    <row r="68" customFormat="false" ht="15" hidden="false" customHeight="false" outlineLevel="0" collapsed="false">
      <c r="A68" s="19" t="str">
        <f aca="false">IF($D68="","",COUNTA($D$7:$D68))</f>
        <v/>
      </c>
      <c r="B68" s="20"/>
      <c r="C68" s="31" t="str">
        <f aca="false">IFERROR(VLOOKUP($B68,社員名簿!$B$7:$M$66,2,0),"")</f>
        <v/>
      </c>
      <c r="D68" s="20"/>
      <c r="E68" s="20"/>
      <c r="F68" s="20"/>
      <c r="G68" s="21"/>
      <c r="H68" s="21"/>
      <c r="I68" s="22"/>
      <c r="J68" s="32" t="str">
        <f aca="false">IF($D68="","",IF($H68&lt;&gt;"",$H68,IF(OR($G68="",$I68=""),"",EDATE($G68,$I68*12))))</f>
        <v/>
      </c>
      <c r="K68" s="33" t="str">
        <f aca="true">IF($J68="","",$J68-TODAY())</f>
        <v/>
      </c>
      <c r="L68" s="23" t="str">
        <f aca="true">IF($D68="","",IF($J68="","期限なし",IF(TODAY()&gt;$J68,"期限切れ "&amp;TEXT(TODAY()-$J68,"0")&amp;"日",IF($J68-TODAY()&lt;=90,"更新まで "&amp;TEXT($J68-TODAY(),"0")&amp;"日","有効 あと"&amp;TEXT($J68-TODAY(),"0")&amp;"日"))))</f>
        <v/>
      </c>
      <c r="M68" s="20"/>
      <c r="N68" s="24"/>
    </row>
    <row r="69" customFormat="false" ht="15" hidden="false" customHeight="false" outlineLevel="0" collapsed="false">
      <c r="A69" s="19" t="str">
        <f aca="false">IF($D69="","",COUNTA($D$7:$D69))</f>
        <v/>
      </c>
      <c r="B69" s="20"/>
      <c r="C69" s="31" t="str">
        <f aca="false">IFERROR(VLOOKUP($B69,社員名簿!$B$7:$M$66,2,0),"")</f>
        <v/>
      </c>
      <c r="D69" s="20"/>
      <c r="E69" s="20"/>
      <c r="F69" s="20"/>
      <c r="G69" s="21"/>
      <c r="H69" s="21"/>
      <c r="I69" s="22"/>
      <c r="J69" s="32" t="str">
        <f aca="false">IF($D69="","",IF($H69&lt;&gt;"",$H69,IF(OR($G69="",$I69=""),"",EDATE($G69,$I69*12))))</f>
        <v/>
      </c>
      <c r="K69" s="33" t="str">
        <f aca="true">IF($J69="","",$J69-TODAY())</f>
        <v/>
      </c>
      <c r="L69" s="23" t="str">
        <f aca="true">IF($D69="","",IF($J69="","期限なし",IF(TODAY()&gt;$J69,"期限切れ "&amp;TEXT(TODAY()-$J69,"0")&amp;"日",IF($J69-TODAY()&lt;=90,"更新まで "&amp;TEXT($J69-TODAY(),"0")&amp;"日","有効 あと"&amp;TEXT($J69-TODAY(),"0")&amp;"日"))))</f>
        <v/>
      </c>
      <c r="M69" s="20"/>
      <c r="N69" s="24"/>
    </row>
    <row r="70" customFormat="false" ht="15" hidden="false" customHeight="false" outlineLevel="0" collapsed="false">
      <c r="A70" s="19" t="str">
        <f aca="false">IF($D70="","",COUNTA($D$7:$D70))</f>
        <v/>
      </c>
      <c r="B70" s="20"/>
      <c r="C70" s="31" t="str">
        <f aca="false">IFERROR(VLOOKUP($B70,社員名簿!$B$7:$M$66,2,0),"")</f>
        <v/>
      </c>
      <c r="D70" s="20"/>
      <c r="E70" s="20"/>
      <c r="F70" s="20"/>
      <c r="G70" s="21"/>
      <c r="H70" s="21"/>
      <c r="I70" s="22"/>
      <c r="J70" s="32" t="str">
        <f aca="false">IF($D70="","",IF($H70&lt;&gt;"",$H70,IF(OR($G70="",$I70=""),"",EDATE($G70,$I70*12))))</f>
        <v/>
      </c>
      <c r="K70" s="33" t="str">
        <f aca="true">IF($J70="","",$J70-TODAY())</f>
        <v/>
      </c>
      <c r="L70" s="23" t="str">
        <f aca="true">IF($D70="","",IF($J70="","期限なし",IF(TODAY()&gt;$J70,"期限切れ "&amp;TEXT(TODAY()-$J70,"0")&amp;"日",IF($J70-TODAY()&lt;=90,"更新まで "&amp;TEXT($J70-TODAY(),"0")&amp;"日","有効 あと"&amp;TEXT($J70-TODAY(),"0")&amp;"日"))))</f>
        <v/>
      </c>
      <c r="M70" s="20"/>
      <c r="N70" s="24"/>
    </row>
    <row r="71" customFormat="false" ht="15" hidden="false" customHeight="false" outlineLevel="0" collapsed="false">
      <c r="A71" s="19" t="str">
        <f aca="false">IF($D71="","",COUNTA($D$7:$D71))</f>
        <v/>
      </c>
      <c r="B71" s="20"/>
      <c r="C71" s="31" t="str">
        <f aca="false">IFERROR(VLOOKUP($B71,社員名簿!$B$7:$M$66,2,0),"")</f>
        <v/>
      </c>
      <c r="D71" s="20"/>
      <c r="E71" s="20"/>
      <c r="F71" s="20"/>
      <c r="G71" s="21"/>
      <c r="H71" s="21"/>
      <c r="I71" s="22"/>
      <c r="J71" s="32" t="str">
        <f aca="false">IF($D71="","",IF($H71&lt;&gt;"",$H71,IF(OR($G71="",$I71=""),"",EDATE($G71,$I71*12))))</f>
        <v/>
      </c>
      <c r="K71" s="33" t="str">
        <f aca="true">IF($J71="","",$J71-TODAY())</f>
        <v/>
      </c>
      <c r="L71" s="23" t="str">
        <f aca="true">IF($D71="","",IF($J71="","期限なし",IF(TODAY()&gt;$J71,"期限切れ "&amp;TEXT(TODAY()-$J71,"0")&amp;"日",IF($J71-TODAY()&lt;=90,"更新まで "&amp;TEXT($J71-TODAY(),"0")&amp;"日","有効 あと"&amp;TEXT($J71-TODAY(),"0")&amp;"日"))))</f>
        <v/>
      </c>
      <c r="M71" s="20"/>
      <c r="N71" s="24"/>
    </row>
    <row r="72" customFormat="false" ht="15" hidden="false" customHeight="false" outlineLevel="0" collapsed="false">
      <c r="A72" s="19" t="str">
        <f aca="false">IF($D72="","",COUNTA($D$7:$D72))</f>
        <v/>
      </c>
      <c r="B72" s="20"/>
      <c r="C72" s="31" t="str">
        <f aca="false">IFERROR(VLOOKUP($B72,社員名簿!$B$7:$M$66,2,0),"")</f>
        <v/>
      </c>
      <c r="D72" s="20"/>
      <c r="E72" s="20"/>
      <c r="F72" s="20"/>
      <c r="G72" s="21"/>
      <c r="H72" s="21"/>
      <c r="I72" s="22"/>
      <c r="J72" s="32" t="str">
        <f aca="false">IF($D72="","",IF($H72&lt;&gt;"",$H72,IF(OR($G72="",$I72=""),"",EDATE($G72,$I72*12))))</f>
        <v/>
      </c>
      <c r="K72" s="33" t="str">
        <f aca="true">IF($J72="","",$J72-TODAY())</f>
        <v/>
      </c>
      <c r="L72" s="23" t="str">
        <f aca="true">IF($D72="","",IF($J72="","期限なし",IF(TODAY()&gt;$J72,"期限切れ "&amp;TEXT(TODAY()-$J72,"0")&amp;"日",IF($J72-TODAY()&lt;=90,"更新まで "&amp;TEXT($J72-TODAY(),"0")&amp;"日","有効 あと"&amp;TEXT($J72-TODAY(),"0")&amp;"日"))))</f>
        <v/>
      </c>
      <c r="M72" s="20"/>
      <c r="N72" s="24"/>
    </row>
    <row r="73" customFormat="false" ht="15" hidden="false" customHeight="false" outlineLevel="0" collapsed="false">
      <c r="A73" s="19" t="str">
        <f aca="false">IF($D73="","",COUNTA($D$7:$D73))</f>
        <v/>
      </c>
      <c r="B73" s="20"/>
      <c r="C73" s="31" t="str">
        <f aca="false">IFERROR(VLOOKUP($B73,社員名簿!$B$7:$M$66,2,0),"")</f>
        <v/>
      </c>
      <c r="D73" s="20"/>
      <c r="E73" s="20"/>
      <c r="F73" s="20"/>
      <c r="G73" s="21"/>
      <c r="H73" s="21"/>
      <c r="I73" s="22"/>
      <c r="J73" s="32" t="str">
        <f aca="false">IF($D73="","",IF($H73&lt;&gt;"",$H73,IF(OR($G73="",$I73=""),"",EDATE($G73,$I73*12))))</f>
        <v/>
      </c>
      <c r="K73" s="33" t="str">
        <f aca="true">IF($J73="","",$J73-TODAY())</f>
        <v/>
      </c>
      <c r="L73" s="23" t="str">
        <f aca="true">IF($D73="","",IF($J73="","期限なし",IF(TODAY()&gt;$J73,"期限切れ "&amp;TEXT(TODAY()-$J73,"0")&amp;"日",IF($J73-TODAY()&lt;=90,"更新まで "&amp;TEXT($J73-TODAY(),"0")&amp;"日","有効 あと"&amp;TEXT($J73-TODAY(),"0")&amp;"日"))))</f>
        <v/>
      </c>
      <c r="M73" s="20"/>
      <c r="N73" s="24"/>
    </row>
    <row r="74" customFormat="false" ht="15" hidden="false" customHeight="false" outlineLevel="0" collapsed="false">
      <c r="A74" s="19" t="str">
        <f aca="false">IF($D74="","",COUNTA($D$7:$D74))</f>
        <v/>
      </c>
      <c r="B74" s="20"/>
      <c r="C74" s="31" t="str">
        <f aca="false">IFERROR(VLOOKUP($B74,社員名簿!$B$7:$M$66,2,0),"")</f>
        <v/>
      </c>
      <c r="D74" s="20"/>
      <c r="E74" s="20"/>
      <c r="F74" s="20"/>
      <c r="G74" s="21"/>
      <c r="H74" s="21"/>
      <c r="I74" s="22"/>
      <c r="J74" s="32" t="str">
        <f aca="false">IF($D74="","",IF($H74&lt;&gt;"",$H74,IF(OR($G74="",$I74=""),"",EDATE($G74,$I74*12))))</f>
        <v/>
      </c>
      <c r="K74" s="33" t="str">
        <f aca="true">IF($J74="","",$J74-TODAY())</f>
        <v/>
      </c>
      <c r="L74" s="23" t="str">
        <f aca="true">IF($D74="","",IF($J74="","期限なし",IF(TODAY()&gt;$J74,"期限切れ "&amp;TEXT(TODAY()-$J74,"0")&amp;"日",IF($J74-TODAY()&lt;=90,"更新まで "&amp;TEXT($J74-TODAY(),"0")&amp;"日","有効 あと"&amp;TEXT($J74-TODAY(),"0")&amp;"日"))))</f>
        <v/>
      </c>
      <c r="M74" s="20"/>
      <c r="N74" s="24"/>
    </row>
    <row r="75" customFormat="false" ht="15" hidden="false" customHeight="false" outlineLevel="0" collapsed="false">
      <c r="A75" s="19" t="str">
        <f aca="false">IF($D75="","",COUNTA($D$7:$D75))</f>
        <v/>
      </c>
      <c r="B75" s="20"/>
      <c r="C75" s="31" t="str">
        <f aca="false">IFERROR(VLOOKUP($B75,社員名簿!$B$7:$M$66,2,0),"")</f>
        <v/>
      </c>
      <c r="D75" s="20"/>
      <c r="E75" s="20"/>
      <c r="F75" s="20"/>
      <c r="G75" s="21"/>
      <c r="H75" s="21"/>
      <c r="I75" s="22"/>
      <c r="J75" s="32" t="str">
        <f aca="false">IF($D75="","",IF($H75&lt;&gt;"",$H75,IF(OR($G75="",$I75=""),"",EDATE($G75,$I75*12))))</f>
        <v/>
      </c>
      <c r="K75" s="33" t="str">
        <f aca="true">IF($J75="","",$J75-TODAY())</f>
        <v/>
      </c>
      <c r="L75" s="23" t="str">
        <f aca="true">IF($D75="","",IF($J75="","期限なし",IF(TODAY()&gt;$J75,"期限切れ "&amp;TEXT(TODAY()-$J75,"0")&amp;"日",IF($J75-TODAY()&lt;=90,"更新まで "&amp;TEXT($J75-TODAY(),"0")&amp;"日","有効 あと"&amp;TEXT($J75-TODAY(),"0")&amp;"日"))))</f>
        <v/>
      </c>
      <c r="M75" s="20"/>
      <c r="N75" s="24"/>
    </row>
    <row r="76" customFormat="false" ht="15" hidden="false" customHeight="false" outlineLevel="0" collapsed="false">
      <c r="A76" s="19" t="str">
        <f aca="false">IF($D76="","",COUNTA($D$7:$D76))</f>
        <v/>
      </c>
      <c r="B76" s="20"/>
      <c r="C76" s="31" t="str">
        <f aca="false">IFERROR(VLOOKUP($B76,社員名簿!$B$7:$M$66,2,0),"")</f>
        <v/>
      </c>
      <c r="D76" s="20"/>
      <c r="E76" s="20"/>
      <c r="F76" s="20"/>
      <c r="G76" s="21"/>
      <c r="H76" s="21"/>
      <c r="I76" s="22"/>
      <c r="J76" s="32" t="str">
        <f aca="false">IF($D76="","",IF($H76&lt;&gt;"",$H76,IF(OR($G76="",$I76=""),"",EDATE($G76,$I76*12))))</f>
        <v/>
      </c>
      <c r="K76" s="33" t="str">
        <f aca="true">IF($J76="","",$J76-TODAY())</f>
        <v/>
      </c>
      <c r="L76" s="23" t="str">
        <f aca="true">IF($D76="","",IF($J76="","期限なし",IF(TODAY()&gt;$J76,"期限切れ "&amp;TEXT(TODAY()-$J76,"0")&amp;"日",IF($J76-TODAY()&lt;=90,"更新まで "&amp;TEXT($J76-TODAY(),"0")&amp;"日","有効 あと"&amp;TEXT($J76-TODAY(),"0")&amp;"日"))))</f>
        <v/>
      </c>
      <c r="M76" s="20"/>
      <c r="N76" s="24"/>
    </row>
    <row r="77" customFormat="false" ht="15" hidden="false" customHeight="false" outlineLevel="0" collapsed="false">
      <c r="A77" s="19" t="str">
        <f aca="false">IF($D77="","",COUNTA($D$7:$D77))</f>
        <v/>
      </c>
      <c r="B77" s="20"/>
      <c r="C77" s="31" t="str">
        <f aca="false">IFERROR(VLOOKUP($B77,社員名簿!$B$7:$M$66,2,0),"")</f>
        <v/>
      </c>
      <c r="D77" s="20"/>
      <c r="E77" s="20"/>
      <c r="F77" s="20"/>
      <c r="G77" s="21"/>
      <c r="H77" s="21"/>
      <c r="I77" s="22"/>
      <c r="J77" s="32" t="str">
        <f aca="false">IF($D77="","",IF($H77&lt;&gt;"",$H77,IF(OR($G77="",$I77=""),"",EDATE($G77,$I77*12))))</f>
        <v/>
      </c>
      <c r="K77" s="33" t="str">
        <f aca="true">IF($J77="","",$J77-TODAY())</f>
        <v/>
      </c>
      <c r="L77" s="23" t="str">
        <f aca="true">IF($D77="","",IF($J77="","期限なし",IF(TODAY()&gt;$J77,"期限切れ "&amp;TEXT(TODAY()-$J77,"0")&amp;"日",IF($J77-TODAY()&lt;=90,"更新まで "&amp;TEXT($J77-TODAY(),"0")&amp;"日","有効 あと"&amp;TEXT($J77-TODAY(),"0")&amp;"日"))))</f>
        <v/>
      </c>
      <c r="M77" s="20"/>
      <c r="N77" s="24"/>
    </row>
    <row r="78" customFormat="false" ht="15" hidden="false" customHeight="false" outlineLevel="0" collapsed="false">
      <c r="A78" s="19" t="str">
        <f aca="false">IF($D78="","",COUNTA($D$7:$D78))</f>
        <v/>
      </c>
      <c r="B78" s="20"/>
      <c r="C78" s="31" t="str">
        <f aca="false">IFERROR(VLOOKUP($B78,社員名簿!$B$7:$M$66,2,0),"")</f>
        <v/>
      </c>
      <c r="D78" s="20"/>
      <c r="E78" s="20"/>
      <c r="F78" s="20"/>
      <c r="G78" s="21"/>
      <c r="H78" s="21"/>
      <c r="I78" s="22"/>
      <c r="J78" s="32" t="str">
        <f aca="false">IF($D78="","",IF($H78&lt;&gt;"",$H78,IF(OR($G78="",$I78=""),"",EDATE($G78,$I78*12))))</f>
        <v/>
      </c>
      <c r="K78" s="33" t="str">
        <f aca="true">IF($J78="","",$J78-TODAY())</f>
        <v/>
      </c>
      <c r="L78" s="23" t="str">
        <f aca="true">IF($D78="","",IF($J78="","期限なし",IF(TODAY()&gt;$J78,"期限切れ "&amp;TEXT(TODAY()-$J78,"0")&amp;"日",IF($J78-TODAY()&lt;=90,"更新まで "&amp;TEXT($J78-TODAY(),"0")&amp;"日","有効 あと"&amp;TEXT($J78-TODAY(),"0")&amp;"日"))))</f>
        <v/>
      </c>
      <c r="M78" s="20"/>
      <c r="N78" s="24"/>
    </row>
    <row r="79" customFormat="false" ht="15" hidden="false" customHeight="false" outlineLevel="0" collapsed="false">
      <c r="A79" s="19" t="str">
        <f aca="false">IF($D79="","",COUNTA($D$7:$D79))</f>
        <v/>
      </c>
      <c r="B79" s="20"/>
      <c r="C79" s="31" t="str">
        <f aca="false">IFERROR(VLOOKUP($B79,社員名簿!$B$7:$M$66,2,0),"")</f>
        <v/>
      </c>
      <c r="D79" s="20"/>
      <c r="E79" s="20"/>
      <c r="F79" s="20"/>
      <c r="G79" s="21"/>
      <c r="H79" s="21"/>
      <c r="I79" s="22"/>
      <c r="J79" s="32" t="str">
        <f aca="false">IF($D79="","",IF($H79&lt;&gt;"",$H79,IF(OR($G79="",$I79=""),"",EDATE($G79,$I79*12))))</f>
        <v/>
      </c>
      <c r="K79" s="33" t="str">
        <f aca="true">IF($J79="","",$J79-TODAY())</f>
        <v/>
      </c>
      <c r="L79" s="23" t="str">
        <f aca="true">IF($D79="","",IF($J79="","期限なし",IF(TODAY()&gt;$J79,"期限切れ "&amp;TEXT(TODAY()-$J79,"0")&amp;"日",IF($J79-TODAY()&lt;=90,"更新まで "&amp;TEXT($J79-TODAY(),"0")&amp;"日","有効 あと"&amp;TEXT($J79-TODAY(),"0")&amp;"日"))))</f>
        <v/>
      </c>
      <c r="M79" s="20"/>
      <c r="N79" s="24"/>
    </row>
    <row r="80" customFormat="false" ht="15" hidden="false" customHeight="false" outlineLevel="0" collapsed="false">
      <c r="A80" s="19" t="str">
        <f aca="false">IF($D80="","",COUNTA($D$7:$D80))</f>
        <v/>
      </c>
      <c r="B80" s="20"/>
      <c r="C80" s="31" t="str">
        <f aca="false">IFERROR(VLOOKUP($B80,社員名簿!$B$7:$M$66,2,0),"")</f>
        <v/>
      </c>
      <c r="D80" s="20"/>
      <c r="E80" s="20"/>
      <c r="F80" s="20"/>
      <c r="G80" s="21"/>
      <c r="H80" s="21"/>
      <c r="I80" s="22"/>
      <c r="J80" s="32" t="str">
        <f aca="false">IF($D80="","",IF($H80&lt;&gt;"",$H80,IF(OR($G80="",$I80=""),"",EDATE($G80,$I80*12))))</f>
        <v/>
      </c>
      <c r="K80" s="33" t="str">
        <f aca="true">IF($J80="","",$J80-TODAY())</f>
        <v/>
      </c>
      <c r="L80" s="23" t="str">
        <f aca="true">IF($D80="","",IF($J80="","期限なし",IF(TODAY()&gt;$J80,"期限切れ "&amp;TEXT(TODAY()-$J80,"0")&amp;"日",IF($J80-TODAY()&lt;=90,"更新まで "&amp;TEXT($J80-TODAY(),"0")&amp;"日","有効 あと"&amp;TEXT($J80-TODAY(),"0")&amp;"日"))))</f>
        <v/>
      </c>
      <c r="M80" s="20"/>
      <c r="N80" s="24"/>
    </row>
    <row r="81" customFormat="false" ht="15" hidden="false" customHeight="false" outlineLevel="0" collapsed="false">
      <c r="A81" s="19" t="str">
        <f aca="false">IF($D81="","",COUNTA($D$7:$D81))</f>
        <v/>
      </c>
      <c r="B81" s="20"/>
      <c r="C81" s="31" t="str">
        <f aca="false">IFERROR(VLOOKUP($B81,社員名簿!$B$7:$M$66,2,0),"")</f>
        <v/>
      </c>
      <c r="D81" s="20"/>
      <c r="E81" s="20"/>
      <c r="F81" s="20"/>
      <c r="G81" s="21"/>
      <c r="H81" s="21"/>
      <c r="I81" s="22"/>
      <c r="J81" s="32" t="str">
        <f aca="false">IF($D81="","",IF($H81&lt;&gt;"",$H81,IF(OR($G81="",$I81=""),"",EDATE($G81,$I81*12))))</f>
        <v/>
      </c>
      <c r="K81" s="33" t="str">
        <f aca="true">IF($J81="","",$J81-TODAY())</f>
        <v/>
      </c>
      <c r="L81" s="23" t="str">
        <f aca="true">IF($D81="","",IF($J81="","期限なし",IF(TODAY()&gt;$J81,"期限切れ "&amp;TEXT(TODAY()-$J81,"0")&amp;"日",IF($J81-TODAY()&lt;=90,"更新まで "&amp;TEXT($J81-TODAY(),"0")&amp;"日","有効 あと"&amp;TEXT($J81-TODAY(),"0")&amp;"日"))))</f>
        <v/>
      </c>
      <c r="M81" s="20"/>
      <c r="N81" s="24"/>
    </row>
    <row r="82" customFormat="false" ht="15" hidden="false" customHeight="false" outlineLevel="0" collapsed="false">
      <c r="A82" s="19" t="str">
        <f aca="false">IF($D82="","",COUNTA($D$7:$D82))</f>
        <v/>
      </c>
      <c r="B82" s="20"/>
      <c r="C82" s="31" t="str">
        <f aca="false">IFERROR(VLOOKUP($B82,社員名簿!$B$7:$M$66,2,0),"")</f>
        <v/>
      </c>
      <c r="D82" s="20"/>
      <c r="E82" s="20"/>
      <c r="F82" s="20"/>
      <c r="G82" s="21"/>
      <c r="H82" s="21"/>
      <c r="I82" s="22"/>
      <c r="J82" s="32" t="str">
        <f aca="false">IF($D82="","",IF($H82&lt;&gt;"",$H82,IF(OR($G82="",$I82=""),"",EDATE($G82,$I82*12))))</f>
        <v/>
      </c>
      <c r="K82" s="33" t="str">
        <f aca="true">IF($J82="","",$J82-TODAY())</f>
        <v/>
      </c>
      <c r="L82" s="23" t="str">
        <f aca="true">IF($D82="","",IF($J82="","期限なし",IF(TODAY()&gt;$J82,"期限切れ "&amp;TEXT(TODAY()-$J82,"0")&amp;"日",IF($J82-TODAY()&lt;=90,"更新まで "&amp;TEXT($J82-TODAY(),"0")&amp;"日","有効 あと"&amp;TEXT($J82-TODAY(),"0")&amp;"日"))))</f>
        <v/>
      </c>
      <c r="M82" s="20"/>
      <c r="N82" s="24"/>
    </row>
    <row r="83" customFormat="false" ht="15" hidden="false" customHeight="false" outlineLevel="0" collapsed="false">
      <c r="A83" s="19" t="str">
        <f aca="false">IF($D83="","",COUNTA($D$7:$D83))</f>
        <v/>
      </c>
      <c r="B83" s="20"/>
      <c r="C83" s="31" t="str">
        <f aca="false">IFERROR(VLOOKUP($B83,社員名簿!$B$7:$M$66,2,0),"")</f>
        <v/>
      </c>
      <c r="D83" s="20"/>
      <c r="E83" s="20"/>
      <c r="F83" s="20"/>
      <c r="G83" s="21"/>
      <c r="H83" s="21"/>
      <c r="I83" s="22"/>
      <c r="J83" s="32" t="str">
        <f aca="false">IF($D83="","",IF($H83&lt;&gt;"",$H83,IF(OR($G83="",$I83=""),"",EDATE($G83,$I83*12))))</f>
        <v/>
      </c>
      <c r="K83" s="33" t="str">
        <f aca="true">IF($J83="","",$J83-TODAY())</f>
        <v/>
      </c>
      <c r="L83" s="23" t="str">
        <f aca="true">IF($D83="","",IF($J83="","期限なし",IF(TODAY()&gt;$J83,"期限切れ "&amp;TEXT(TODAY()-$J83,"0")&amp;"日",IF($J83-TODAY()&lt;=90,"更新まで "&amp;TEXT($J83-TODAY(),"0")&amp;"日","有効 あと"&amp;TEXT($J83-TODAY(),"0")&amp;"日"))))</f>
        <v/>
      </c>
      <c r="M83" s="20"/>
      <c r="N83" s="24"/>
    </row>
    <row r="84" customFormat="false" ht="15" hidden="false" customHeight="false" outlineLevel="0" collapsed="false">
      <c r="A84" s="19" t="str">
        <f aca="false">IF($D84="","",COUNTA($D$7:$D84))</f>
        <v/>
      </c>
      <c r="B84" s="20"/>
      <c r="C84" s="31" t="str">
        <f aca="false">IFERROR(VLOOKUP($B84,社員名簿!$B$7:$M$66,2,0),"")</f>
        <v/>
      </c>
      <c r="D84" s="20"/>
      <c r="E84" s="20"/>
      <c r="F84" s="20"/>
      <c r="G84" s="21"/>
      <c r="H84" s="21"/>
      <c r="I84" s="22"/>
      <c r="J84" s="32" t="str">
        <f aca="false">IF($D84="","",IF($H84&lt;&gt;"",$H84,IF(OR($G84="",$I84=""),"",EDATE($G84,$I84*12))))</f>
        <v/>
      </c>
      <c r="K84" s="33" t="str">
        <f aca="true">IF($J84="","",$J84-TODAY())</f>
        <v/>
      </c>
      <c r="L84" s="23" t="str">
        <f aca="true">IF($D84="","",IF($J84="","期限なし",IF(TODAY()&gt;$J84,"期限切れ "&amp;TEXT(TODAY()-$J84,"0")&amp;"日",IF($J84-TODAY()&lt;=90,"更新まで "&amp;TEXT($J84-TODAY(),"0")&amp;"日","有効 あと"&amp;TEXT($J84-TODAY(),"0")&amp;"日"))))</f>
        <v/>
      </c>
      <c r="M84" s="20"/>
      <c r="N84" s="24"/>
    </row>
    <row r="85" customFormat="false" ht="15" hidden="false" customHeight="false" outlineLevel="0" collapsed="false">
      <c r="A85" s="19" t="str">
        <f aca="false">IF($D85="","",COUNTA($D$7:$D85))</f>
        <v/>
      </c>
      <c r="B85" s="20"/>
      <c r="C85" s="31" t="str">
        <f aca="false">IFERROR(VLOOKUP($B85,社員名簿!$B$7:$M$66,2,0),"")</f>
        <v/>
      </c>
      <c r="D85" s="20"/>
      <c r="E85" s="20"/>
      <c r="F85" s="20"/>
      <c r="G85" s="21"/>
      <c r="H85" s="21"/>
      <c r="I85" s="22"/>
      <c r="J85" s="32" t="str">
        <f aca="false">IF($D85="","",IF($H85&lt;&gt;"",$H85,IF(OR($G85="",$I85=""),"",EDATE($G85,$I85*12))))</f>
        <v/>
      </c>
      <c r="K85" s="33" t="str">
        <f aca="true">IF($J85="","",$J85-TODAY())</f>
        <v/>
      </c>
      <c r="L85" s="23" t="str">
        <f aca="true">IF($D85="","",IF($J85="","期限なし",IF(TODAY()&gt;$J85,"期限切れ "&amp;TEXT(TODAY()-$J85,"0")&amp;"日",IF($J85-TODAY()&lt;=90,"更新まで "&amp;TEXT($J85-TODAY(),"0")&amp;"日","有効 あと"&amp;TEXT($J85-TODAY(),"0")&amp;"日"))))</f>
        <v/>
      </c>
      <c r="M85" s="20"/>
      <c r="N85" s="24"/>
    </row>
    <row r="86" customFormat="false" ht="15" hidden="false" customHeight="false" outlineLevel="0" collapsed="false">
      <c r="A86" s="19" t="str">
        <f aca="false">IF($D86="","",COUNTA($D$7:$D86))</f>
        <v/>
      </c>
      <c r="B86" s="20"/>
      <c r="C86" s="31" t="str">
        <f aca="false">IFERROR(VLOOKUP($B86,社員名簿!$B$7:$M$66,2,0),"")</f>
        <v/>
      </c>
      <c r="D86" s="20"/>
      <c r="E86" s="20"/>
      <c r="F86" s="20"/>
      <c r="G86" s="21"/>
      <c r="H86" s="21"/>
      <c r="I86" s="22"/>
      <c r="J86" s="32" t="str">
        <f aca="false">IF($D86="","",IF($H86&lt;&gt;"",$H86,IF(OR($G86="",$I86=""),"",EDATE($G86,$I86*12))))</f>
        <v/>
      </c>
      <c r="K86" s="33" t="str">
        <f aca="true">IF($J86="","",$J86-TODAY())</f>
        <v/>
      </c>
      <c r="L86" s="23" t="str">
        <f aca="true">IF($D86="","",IF($J86="","期限なし",IF(TODAY()&gt;$J86,"期限切れ "&amp;TEXT(TODAY()-$J86,"0")&amp;"日",IF($J86-TODAY()&lt;=90,"更新まで "&amp;TEXT($J86-TODAY(),"0")&amp;"日","有効 あと"&amp;TEXT($J86-TODAY(),"0")&amp;"日"))))</f>
        <v/>
      </c>
      <c r="M86" s="20"/>
      <c r="N86" s="24"/>
    </row>
    <row r="87" customFormat="false" ht="15" hidden="false" customHeight="false" outlineLevel="0" collapsed="false">
      <c r="A87" s="19" t="str">
        <f aca="false">IF($D87="","",COUNTA($D$7:$D87))</f>
        <v/>
      </c>
      <c r="B87" s="20"/>
      <c r="C87" s="31" t="str">
        <f aca="false">IFERROR(VLOOKUP($B87,社員名簿!$B$7:$M$66,2,0),"")</f>
        <v/>
      </c>
      <c r="D87" s="20"/>
      <c r="E87" s="20"/>
      <c r="F87" s="20"/>
      <c r="G87" s="21"/>
      <c r="H87" s="21"/>
      <c r="I87" s="22"/>
      <c r="J87" s="32" t="str">
        <f aca="false">IF($D87="","",IF($H87&lt;&gt;"",$H87,IF(OR($G87="",$I87=""),"",EDATE($G87,$I87*12))))</f>
        <v/>
      </c>
      <c r="K87" s="33" t="str">
        <f aca="true">IF($J87="","",$J87-TODAY())</f>
        <v/>
      </c>
      <c r="L87" s="23" t="str">
        <f aca="true">IF($D87="","",IF($J87="","期限なし",IF(TODAY()&gt;$J87,"期限切れ "&amp;TEXT(TODAY()-$J87,"0")&amp;"日",IF($J87-TODAY()&lt;=90,"更新まで "&amp;TEXT($J87-TODAY(),"0")&amp;"日","有効 あと"&amp;TEXT($J87-TODAY(),"0")&amp;"日"))))</f>
        <v/>
      </c>
      <c r="M87" s="20"/>
      <c r="N87" s="24"/>
    </row>
    <row r="88" customFormat="false" ht="15" hidden="false" customHeight="false" outlineLevel="0" collapsed="false">
      <c r="A88" s="19" t="str">
        <f aca="false">IF($D88="","",COUNTA($D$7:$D88))</f>
        <v/>
      </c>
      <c r="B88" s="20"/>
      <c r="C88" s="31" t="str">
        <f aca="false">IFERROR(VLOOKUP($B88,社員名簿!$B$7:$M$66,2,0),"")</f>
        <v/>
      </c>
      <c r="D88" s="20"/>
      <c r="E88" s="20"/>
      <c r="F88" s="20"/>
      <c r="G88" s="21"/>
      <c r="H88" s="21"/>
      <c r="I88" s="22"/>
      <c r="J88" s="32" t="str">
        <f aca="false">IF($D88="","",IF($H88&lt;&gt;"",$H88,IF(OR($G88="",$I88=""),"",EDATE($G88,$I88*12))))</f>
        <v/>
      </c>
      <c r="K88" s="33" t="str">
        <f aca="true">IF($J88="","",$J88-TODAY())</f>
        <v/>
      </c>
      <c r="L88" s="23" t="str">
        <f aca="true">IF($D88="","",IF($J88="","期限なし",IF(TODAY()&gt;$J88,"期限切れ "&amp;TEXT(TODAY()-$J88,"0")&amp;"日",IF($J88-TODAY()&lt;=90,"更新まで "&amp;TEXT($J88-TODAY(),"0")&amp;"日","有効 あと"&amp;TEXT($J88-TODAY(),"0")&amp;"日"))))</f>
        <v/>
      </c>
      <c r="M88" s="20"/>
      <c r="N88" s="24"/>
    </row>
    <row r="89" customFormat="false" ht="15" hidden="false" customHeight="false" outlineLevel="0" collapsed="false">
      <c r="A89" s="19" t="str">
        <f aca="false">IF($D89="","",COUNTA($D$7:$D89))</f>
        <v/>
      </c>
      <c r="B89" s="20"/>
      <c r="C89" s="31" t="str">
        <f aca="false">IFERROR(VLOOKUP($B89,社員名簿!$B$7:$M$66,2,0),"")</f>
        <v/>
      </c>
      <c r="D89" s="20"/>
      <c r="E89" s="20"/>
      <c r="F89" s="20"/>
      <c r="G89" s="21"/>
      <c r="H89" s="21"/>
      <c r="I89" s="22"/>
      <c r="J89" s="32" t="str">
        <f aca="false">IF($D89="","",IF($H89&lt;&gt;"",$H89,IF(OR($G89="",$I89=""),"",EDATE($G89,$I89*12))))</f>
        <v/>
      </c>
      <c r="K89" s="33" t="str">
        <f aca="true">IF($J89="","",$J89-TODAY())</f>
        <v/>
      </c>
      <c r="L89" s="23" t="str">
        <f aca="true">IF($D89="","",IF($J89="","期限なし",IF(TODAY()&gt;$J89,"期限切れ "&amp;TEXT(TODAY()-$J89,"0")&amp;"日",IF($J89-TODAY()&lt;=90,"更新まで "&amp;TEXT($J89-TODAY(),"0")&amp;"日","有効 あと"&amp;TEXT($J89-TODAY(),"0")&amp;"日"))))</f>
        <v/>
      </c>
      <c r="M89" s="20"/>
      <c r="N89" s="24"/>
    </row>
    <row r="90" customFormat="false" ht="15" hidden="false" customHeight="false" outlineLevel="0" collapsed="false">
      <c r="A90" s="19" t="str">
        <f aca="false">IF($D90="","",COUNTA($D$7:$D90))</f>
        <v/>
      </c>
      <c r="B90" s="20"/>
      <c r="C90" s="31" t="str">
        <f aca="false">IFERROR(VLOOKUP($B90,社員名簿!$B$7:$M$66,2,0),"")</f>
        <v/>
      </c>
      <c r="D90" s="20"/>
      <c r="E90" s="20"/>
      <c r="F90" s="20"/>
      <c r="G90" s="21"/>
      <c r="H90" s="21"/>
      <c r="I90" s="22"/>
      <c r="J90" s="32" t="str">
        <f aca="false">IF($D90="","",IF($H90&lt;&gt;"",$H90,IF(OR($G90="",$I90=""),"",EDATE($G90,$I90*12))))</f>
        <v/>
      </c>
      <c r="K90" s="33" t="str">
        <f aca="true">IF($J90="","",$J90-TODAY())</f>
        <v/>
      </c>
      <c r="L90" s="23" t="str">
        <f aca="true">IF($D90="","",IF($J90="","期限なし",IF(TODAY()&gt;$J90,"期限切れ "&amp;TEXT(TODAY()-$J90,"0")&amp;"日",IF($J90-TODAY()&lt;=90,"更新まで "&amp;TEXT($J90-TODAY(),"0")&amp;"日","有効 あと"&amp;TEXT($J90-TODAY(),"0")&amp;"日"))))</f>
        <v/>
      </c>
      <c r="M90" s="20"/>
      <c r="N90" s="24"/>
    </row>
    <row r="91" customFormat="false" ht="15" hidden="false" customHeight="false" outlineLevel="0" collapsed="false">
      <c r="A91" s="19" t="str">
        <f aca="false">IF($D91="","",COUNTA($D$7:$D91))</f>
        <v/>
      </c>
      <c r="B91" s="20"/>
      <c r="C91" s="31" t="str">
        <f aca="false">IFERROR(VLOOKUP($B91,社員名簿!$B$7:$M$66,2,0),"")</f>
        <v/>
      </c>
      <c r="D91" s="20"/>
      <c r="E91" s="20"/>
      <c r="F91" s="20"/>
      <c r="G91" s="21"/>
      <c r="H91" s="21"/>
      <c r="I91" s="22"/>
      <c r="J91" s="32" t="str">
        <f aca="false">IF($D91="","",IF($H91&lt;&gt;"",$H91,IF(OR($G91="",$I91=""),"",EDATE($G91,$I91*12))))</f>
        <v/>
      </c>
      <c r="K91" s="33" t="str">
        <f aca="true">IF($J91="","",$J91-TODAY())</f>
        <v/>
      </c>
      <c r="L91" s="23" t="str">
        <f aca="true">IF($D91="","",IF($J91="","期限なし",IF(TODAY()&gt;$J91,"期限切れ "&amp;TEXT(TODAY()-$J91,"0")&amp;"日",IF($J91-TODAY()&lt;=90,"更新まで "&amp;TEXT($J91-TODAY(),"0")&amp;"日","有効 あと"&amp;TEXT($J91-TODAY(),"0")&amp;"日"))))</f>
        <v/>
      </c>
      <c r="M91" s="20"/>
      <c r="N91" s="24"/>
    </row>
    <row r="92" customFormat="false" ht="15" hidden="false" customHeight="false" outlineLevel="0" collapsed="false">
      <c r="A92" s="19" t="str">
        <f aca="false">IF($D92="","",COUNTA($D$7:$D92))</f>
        <v/>
      </c>
      <c r="B92" s="20"/>
      <c r="C92" s="31" t="str">
        <f aca="false">IFERROR(VLOOKUP($B92,社員名簿!$B$7:$M$66,2,0),"")</f>
        <v/>
      </c>
      <c r="D92" s="20"/>
      <c r="E92" s="20"/>
      <c r="F92" s="20"/>
      <c r="G92" s="21"/>
      <c r="H92" s="21"/>
      <c r="I92" s="22"/>
      <c r="J92" s="32" t="str">
        <f aca="false">IF($D92="","",IF($H92&lt;&gt;"",$H92,IF(OR($G92="",$I92=""),"",EDATE($G92,$I92*12))))</f>
        <v/>
      </c>
      <c r="K92" s="33" t="str">
        <f aca="true">IF($J92="","",$J92-TODAY())</f>
        <v/>
      </c>
      <c r="L92" s="23" t="str">
        <f aca="true">IF($D92="","",IF($J92="","期限なし",IF(TODAY()&gt;$J92,"期限切れ "&amp;TEXT(TODAY()-$J92,"0")&amp;"日",IF($J92-TODAY()&lt;=90,"更新まで "&amp;TEXT($J92-TODAY(),"0")&amp;"日","有効 あと"&amp;TEXT($J92-TODAY(),"0")&amp;"日"))))</f>
        <v/>
      </c>
      <c r="M92" s="20"/>
      <c r="N92" s="24"/>
    </row>
    <row r="93" customFormat="false" ht="15" hidden="false" customHeight="false" outlineLevel="0" collapsed="false">
      <c r="A93" s="19" t="str">
        <f aca="false">IF($D93="","",COUNTA($D$7:$D93))</f>
        <v/>
      </c>
      <c r="B93" s="20"/>
      <c r="C93" s="31" t="str">
        <f aca="false">IFERROR(VLOOKUP($B93,社員名簿!$B$7:$M$66,2,0),"")</f>
        <v/>
      </c>
      <c r="D93" s="20"/>
      <c r="E93" s="20"/>
      <c r="F93" s="20"/>
      <c r="G93" s="21"/>
      <c r="H93" s="21"/>
      <c r="I93" s="22"/>
      <c r="J93" s="32" t="str">
        <f aca="false">IF($D93="","",IF($H93&lt;&gt;"",$H93,IF(OR($G93="",$I93=""),"",EDATE($G93,$I93*12))))</f>
        <v/>
      </c>
      <c r="K93" s="33" t="str">
        <f aca="true">IF($J93="","",$J93-TODAY())</f>
        <v/>
      </c>
      <c r="L93" s="23" t="str">
        <f aca="true">IF($D93="","",IF($J93="","期限なし",IF(TODAY()&gt;$J93,"期限切れ "&amp;TEXT(TODAY()-$J93,"0")&amp;"日",IF($J93-TODAY()&lt;=90,"更新まで "&amp;TEXT($J93-TODAY(),"0")&amp;"日","有効 あと"&amp;TEXT($J93-TODAY(),"0")&amp;"日"))))</f>
        <v/>
      </c>
      <c r="M93" s="20"/>
      <c r="N93" s="24"/>
    </row>
    <row r="94" customFormat="false" ht="15" hidden="false" customHeight="false" outlineLevel="0" collapsed="false">
      <c r="A94" s="19" t="str">
        <f aca="false">IF($D94="","",COUNTA($D$7:$D94))</f>
        <v/>
      </c>
      <c r="B94" s="20"/>
      <c r="C94" s="31" t="str">
        <f aca="false">IFERROR(VLOOKUP($B94,社員名簿!$B$7:$M$66,2,0),"")</f>
        <v/>
      </c>
      <c r="D94" s="20"/>
      <c r="E94" s="20"/>
      <c r="F94" s="20"/>
      <c r="G94" s="21"/>
      <c r="H94" s="21"/>
      <c r="I94" s="22"/>
      <c r="J94" s="32" t="str">
        <f aca="false">IF($D94="","",IF($H94&lt;&gt;"",$H94,IF(OR($G94="",$I94=""),"",EDATE($G94,$I94*12))))</f>
        <v/>
      </c>
      <c r="K94" s="33" t="str">
        <f aca="true">IF($J94="","",$J94-TODAY())</f>
        <v/>
      </c>
      <c r="L94" s="23" t="str">
        <f aca="true">IF($D94="","",IF($J94="","期限なし",IF(TODAY()&gt;$J94,"期限切れ "&amp;TEXT(TODAY()-$J94,"0")&amp;"日",IF($J94-TODAY()&lt;=90,"更新まで "&amp;TEXT($J94-TODAY(),"0")&amp;"日","有効 あと"&amp;TEXT($J94-TODAY(),"0")&amp;"日"))))</f>
        <v/>
      </c>
      <c r="M94" s="20"/>
      <c r="N94" s="24"/>
    </row>
    <row r="95" customFormat="false" ht="15" hidden="false" customHeight="false" outlineLevel="0" collapsed="false">
      <c r="A95" s="19" t="str">
        <f aca="false">IF($D95="","",COUNTA($D$7:$D95))</f>
        <v/>
      </c>
      <c r="B95" s="20"/>
      <c r="C95" s="31" t="str">
        <f aca="false">IFERROR(VLOOKUP($B95,社員名簿!$B$7:$M$66,2,0),"")</f>
        <v/>
      </c>
      <c r="D95" s="20"/>
      <c r="E95" s="20"/>
      <c r="F95" s="20"/>
      <c r="G95" s="21"/>
      <c r="H95" s="21"/>
      <c r="I95" s="22"/>
      <c r="J95" s="32" t="str">
        <f aca="false">IF($D95="","",IF($H95&lt;&gt;"",$H95,IF(OR($G95="",$I95=""),"",EDATE($G95,$I95*12))))</f>
        <v/>
      </c>
      <c r="K95" s="33" t="str">
        <f aca="true">IF($J95="","",$J95-TODAY())</f>
        <v/>
      </c>
      <c r="L95" s="23" t="str">
        <f aca="true">IF($D95="","",IF($J95="","期限なし",IF(TODAY()&gt;$J95,"期限切れ "&amp;TEXT(TODAY()-$J95,"0")&amp;"日",IF($J95-TODAY()&lt;=90,"更新まで "&amp;TEXT($J95-TODAY(),"0")&amp;"日","有効 あと"&amp;TEXT($J95-TODAY(),"0")&amp;"日"))))</f>
        <v/>
      </c>
      <c r="M95" s="20"/>
      <c r="N95" s="24"/>
    </row>
    <row r="96" customFormat="false" ht="15" hidden="false" customHeight="false" outlineLevel="0" collapsed="false">
      <c r="A96" s="19" t="str">
        <f aca="false">IF($D96="","",COUNTA($D$7:$D96))</f>
        <v/>
      </c>
      <c r="B96" s="20"/>
      <c r="C96" s="31" t="str">
        <f aca="false">IFERROR(VLOOKUP($B96,社員名簿!$B$7:$M$66,2,0),"")</f>
        <v/>
      </c>
      <c r="D96" s="20"/>
      <c r="E96" s="20"/>
      <c r="F96" s="20"/>
      <c r="G96" s="21"/>
      <c r="H96" s="21"/>
      <c r="I96" s="22"/>
      <c r="J96" s="32" t="str">
        <f aca="false">IF($D96="","",IF($H96&lt;&gt;"",$H96,IF(OR($G96="",$I96=""),"",EDATE($G96,$I96*12))))</f>
        <v/>
      </c>
      <c r="K96" s="33" t="str">
        <f aca="true">IF($J96="","",$J96-TODAY())</f>
        <v/>
      </c>
      <c r="L96" s="23" t="str">
        <f aca="true">IF($D96="","",IF($J96="","期限なし",IF(TODAY()&gt;$J96,"期限切れ "&amp;TEXT(TODAY()-$J96,"0")&amp;"日",IF($J96-TODAY()&lt;=90,"更新まで "&amp;TEXT($J96-TODAY(),"0")&amp;"日","有効 あと"&amp;TEXT($J96-TODAY(),"0")&amp;"日"))))</f>
        <v/>
      </c>
      <c r="M96" s="20"/>
      <c r="N96" s="24"/>
    </row>
    <row r="97" customFormat="false" ht="15" hidden="false" customHeight="false" outlineLevel="0" collapsed="false">
      <c r="A97" s="19" t="str">
        <f aca="false">IF($D97="","",COUNTA($D$7:$D97))</f>
        <v/>
      </c>
      <c r="B97" s="20"/>
      <c r="C97" s="31" t="str">
        <f aca="false">IFERROR(VLOOKUP($B97,社員名簿!$B$7:$M$66,2,0),"")</f>
        <v/>
      </c>
      <c r="D97" s="20"/>
      <c r="E97" s="20"/>
      <c r="F97" s="20"/>
      <c r="G97" s="21"/>
      <c r="H97" s="21"/>
      <c r="I97" s="22"/>
      <c r="J97" s="32" t="str">
        <f aca="false">IF($D97="","",IF($H97&lt;&gt;"",$H97,IF(OR($G97="",$I97=""),"",EDATE($G97,$I97*12))))</f>
        <v/>
      </c>
      <c r="K97" s="33" t="str">
        <f aca="true">IF($J97="","",$J97-TODAY())</f>
        <v/>
      </c>
      <c r="L97" s="23" t="str">
        <f aca="true">IF($D97="","",IF($J97="","期限なし",IF(TODAY()&gt;$J97,"期限切れ "&amp;TEXT(TODAY()-$J97,"0")&amp;"日",IF($J97-TODAY()&lt;=90,"更新まで "&amp;TEXT($J97-TODAY(),"0")&amp;"日","有効 あと"&amp;TEXT($J97-TODAY(),"0")&amp;"日"))))</f>
        <v/>
      </c>
      <c r="M97" s="20"/>
      <c r="N97" s="24"/>
    </row>
    <row r="98" customFormat="false" ht="15" hidden="false" customHeight="false" outlineLevel="0" collapsed="false">
      <c r="A98" s="19" t="str">
        <f aca="false">IF($D98="","",COUNTA($D$7:$D98))</f>
        <v/>
      </c>
      <c r="B98" s="20"/>
      <c r="C98" s="31" t="str">
        <f aca="false">IFERROR(VLOOKUP($B98,社員名簿!$B$7:$M$66,2,0),"")</f>
        <v/>
      </c>
      <c r="D98" s="20"/>
      <c r="E98" s="20"/>
      <c r="F98" s="20"/>
      <c r="G98" s="21"/>
      <c r="H98" s="21"/>
      <c r="I98" s="22"/>
      <c r="J98" s="32" t="str">
        <f aca="false">IF($D98="","",IF($H98&lt;&gt;"",$H98,IF(OR($G98="",$I98=""),"",EDATE($G98,$I98*12))))</f>
        <v/>
      </c>
      <c r="K98" s="33" t="str">
        <f aca="true">IF($J98="","",$J98-TODAY())</f>
        <v/>
      </c>
      <c r="L98" s="23" t="str">
        <f aca="true">IF($D98="","",IF($J98="","期限なし",IF(TODAY()&gt;$J98,"期限切れ "&amp;TEXT(TODAY()-$J98,"0")&amp;"日",IF($J98-TODAY()&lt;=90,"更新まで "&amp;TEXT($J98-TODAY(),"0")&amp;"日","有効 あと"&amp;TEXT($J98-TODAY(),"0")&amp;"日"))))</f>
        <v/>
      </c>
      <c r="M98" s="20"/>
      <c r="N98" s="24"/>
    </row>
    <row r="99" customFormat="false" ht="15" hidden="false" customHeight="false" outlineLevel="0" collapsed="false">
      <c r="A99" s="19" t="str">
        <f aca="false">IF($D99="","",COUNTA($D$7:$D99))</f>
        <v/>
      </c>
      <c r="B99" s="20"/>
      <c r="C99" s="31" t="str">
        <f aca="false">IFERROR(VLOOKUP($B99,社員名簿!$B$7:$M$66,2,0),"")</f>
        <v/>
      </c>
      <c r="D99" s="20"/>
      <c r="E99" s="20"/>
      <c r="F99" s="20"/>
      <c r="G99" s="21"/>
      <c r="H99" s="21"/>
      <c r="I99" s="22"/>
      <c r="J99" s="32" t="str">
        <f aca="false">IF($D99="","",IF($H99&lt;&gt;"",$H99,IF(OR($G99="",$I99=""),"",EDATE($G99,$I99*12))))</f>
        <v/>
      </c>
      <c r="K99" s="33" t="str">
        <f aca="true">IF($J99="","",$J99-TODAY())</f>
        <v/>
      </c>
      <c r="L99" s="23" t="str">
        <f aca="true">IF($D99="","",IF($J99="","期限なし",IF(TODAY()&gt;$J99,"期限切れ "&amp;TEXT(TODAY()-$J99,"0")&amp;"日",IF($J99-TODAY()&lt;=90,"更新まで "&amp;TEXT($J99-TODAY(),"0")&amp;"日","有効 あと"&amp;TEXT($J99-TODAY(),"0")&amp;"日"))))</f>
        <v/>
      </c>
      <c r="M99" s="20"/>
      <c r="N99" s="24"/>
    </row>
    <row r="100" customFormat="false" ht="15" hidden="false" customHeight="false" outlineLevel="0" collapsed="false">
      <c r="A100" s="19" t="str">
        <f aca="false">IF($D100="","",COUNTA($D$7:$D100))</f>
        <v/>
      </c>
      <c r="B100" s="20"/>
      <c r="C100" s="31" t="str">
        <f aca="false">IFERROR(VLOOKUP($B100,社員名簿!$B$7:$M$66,2,0),"")</f>
        <v/>
      </c>
      <c r="D100" s="20"/>
      <c r="E100" s="20"/>
      <c r="F100" s="20"/>
      <c r="G100" s="21"/>
      <c r="H100" s="21"/>
      <c r="I100" s="22"/>
      <c r="J100" s="32" t="str">
        <f aca="false">IF($D100="","",IF($H100&lt;&gt;"",$H100,IF(OR($G100="",$I100=""),"",EDATE($G100,$I100*12))))</f>
        <v/>
      </c>
      <c r="K100" s="33" t="str">
        <f aca="true">IF($J100="","",$J100-TODAY())</f>
        <v/>
      </c>
      <c r="L100" s="23" t="str">
        <f aca="true">IF($D100="","",IF($J100="","期限なし",IF(TODAY()&gt;$J100,"期限切れ "&amp;TEXT(TODAY()-$J100,"0")&amp;"日",IF($J100-TODAY()&lt;=90,"更新まで "&amp;TEXT($J100-TODAY(),"0")&amp;"日","有効 あと"&amp;TEXT($J100-TODAY(),"0")&amp;"日"))))</f>
        <v/>
      </c>
      <c r="M100" s="20"/>
      <c r="N100" s="24"/>
    </row>
    <row r="101" customFormat="false" ht="15" hidden="false" customHeight="false" outlineLevel="0" collapsed="false">
      <c r="A101" s="19" t="str">
        <f aca="false">IF($D101="","",COUNTA($D$7:$D101))</f>
        <v/>
      </c>
      <c r="B101" s="20"/>
      <c r="C101" s="31" t="str">
        <f aca="false">IFERROR(VLOOKUP($B101,社員名簿!$B$7:$M$66,2,0),"")</f>
        <v/>
      </c>
      <c r="D101" s="20"/>
      <c r="E101" s="20"/>
      <c r="F101" s="20"/>
      <c r="G101" s="21"/>
      <c r="H101" s="21"/>
      <c r="I101" s="22"/>
      <c r="J101" s="32" t="str">
        <f aca="false">IF($D101="","",IF($H101&lt;&gt;"",$H101,IF(OR($G101="",$I101=""),"",EDATE($G101,$I101*12))))</f>
        <v/>
      </c>
      <c r="K101" s="33" t="str">
        <f aca="true">IF($J101="","",$J101-TODAY())</f>
        <v/>
      </c>
      <c r="L101" s="23" t="str">
        <f aca="true">IF($D101="","",IF($J101="","期限なし",IF(TODAY()&gt;$J101,"期限切れ "&amp;TEXT(TODAY()-$J101,"0")&amp;"日",IF($J101-TODAY()&lt;=90,"更新まで "&amp;TEXT($J101-TODAY(),"0")&amp;"日","有効 あと"&amp;TEXT($J101-TODAY(),"0")&amp;"日"))))</f>
        <v/>
      </c>
      <c r="M101" s="20"/>
      <c r="N101" s="24"/>
    </row>
    <row r="102" customFormat="false" ht="15" hidden="false" customHeight="false" outlineLevel="0" collapsed="false">
      <c r="A102" s="19" t="str">
        <f aca="false">IF($D102="","",COUNTA($D$7:$D102))</f>
        <v/>
      </c>
      <c r="B102" s="20"/>
      <c r="C102" s="31" t="str">
        <f aca="false">IFERROR(VLOOKUP($B102,社員名簿!$B$7:$M$66,2,0),"")</f>
        <v/>
      </c>
      <c r="D102" s="20"/>
      <c r="E102" s="20"/>
      <c r="F102" s="20"/>
      <c r="G102" s="21"/>
      <c r="H102" s="21"/>
      <c r="I102" s="22"/>
      <c r="J102" s="32" t="str">
        <f aca="false">IF($D102="","",IF($H102&lt;&gt;"",$H102,IF(OR($G102="",$I102=""),"",EDATE($G102,$I102*12))))</f>
        <v/>
      </c>
      <c r="K102" s="33" t="str">
        <f aca="true">IF($J102="","",$J102-TODAY())</f>
        <v/>
      </c>
      <c r="L102" s="23" t="str">
        <f aca="true">IF($D102="","",IF($J102="","期限なし",IF(TODAY()&gt;$J102,"期限切れ "&amp;TEXT(TODAY()-$J102,"0")&amp;"日",IF($J102-TODAY()&lt;=90,"更新まで "&amp;TEXT($J102-TODAY(),"0")&amp;"日","有効 あと"&amp;TEXT($J102-TODAY(),"0")&amp;"日"))))</f>
        <v/>
      </c>
      <c r="M102" s="20"/>
      <c r="N102" s="24"/>
    </row>
    <row r="103" customFormat="false" ht="15" hidden="false" customHeight="false" outlineLevel="0" collapsed="false">
      <c r="A103" s="19" t="str">
        <f aca="false">IF($D103="","",COUNTA($D$7:$D103))</f>
        <v/>
      </c>
      <c r="B103" s="20"/>
      <c r="C103" s="31" t="str">
        <f aca="false">IFERROR(VLOOKUP($B103,社員名簿!$B$7:$M$66,2,0),"")</f>
        <v/>
      </c>
      <c r="D103" s="20"/>
      <c r="E103" s="20"/>
      <c r="F103" s="20"/>
      <c r="G103" s="21"/>
      <c r="H103" s="21"/>
      <c r="I103" s="22"/>
      <c r="J103" s="32" t="str">
        <f aca="false">IF($D103="","",IF($H103&lt;&gt;"",$H103,IF(OR($G103="",$I103=""),"",EDATE($G103,$I103*12))))</f>
        <v/>
      </c>
      <c r="K103" s="33" t="str">
        <f aca="true">IF($J103="","",$J103-TODAY())</f>
        <v/>
      </c>
      <c r="L103" s="23" t="str">
        <f aca="true">IF($D103="","",IF($J103="","期限なし",IF(TODAY()&gt;$J103,"期限切れ "&amp;TEXT(TODAY()-$J103,"0")&amp;"日",IF($J103-TODAY()&lt;=90,"更新まで "&amp;TEXT($J103-TODAY(),"0")&amp;"日","有効 あと"&amp;TEXT($J103-TODAY(),"0")&amp;"日"))))</f>
        <v/>
      </c>
      <c r="M103" s="20"/>
      <c r="N103" s="24"/>
    </row>
    <row r="104" customFormat="false" ht="15" hidden="false" customHeight="false" outlineLevel="0" collapsed="false">
      <c r="A104" s="19" t="str">
        <f aca="false">IF($D104="","",COUNTA($D$7:$D104))</f>
        <v/>
      </c>
      <c r="B104" s="20"/>
      <c r="C104" s="31" t="str">
        <f aca="false">IFERROR(VLOOKUP($B104,社員名簿!$B$7:$M$66,2,0),"")</f>
        <v/>
      </c>
      <c r="D104" s="20"/>
      <c r="E104" s="20"/>
      <c r="F104" s="20"/>
      <c r="G104" s="21"/>
      <c r="H104" s="21"/>
      <c r="I104" s="22"/>
      <c r="J104" s="32" t="str">
        <f aca="false">IF($D104="","",IF($H104&lt;&gt;"",$H104,IF(OR($G104="",$I104=""),"",EDATE($G104,$I104*12))))</f>
        <v/>
      </c>
      <c r="K104" s="33" t="str">
        <f aca="true">IF($J104="","",$J104-TODAY())</f>
        <v/>
      </c>
      <c r="L104" s="23" t="str">
        <f aca="true">IF($D104="","",IF($J104="","期限なし",IF(TODAY()&gt;$J104,"期限切れ "&amp;TEXT(TODAY()-$J104,"0")&amp;"日",IF($J104-TODAY()&lt;=90,"更新まで "&amp;TEXT($J104-TODAY(),"0")&amp;"日","有効 あと"&amp;TEXT($J104-TODAY(),"0")&amp;"日"))))</f>
        <v/>
      </c>
      <c r="M104" s="20"/>
      <c r="N104" s="24"/>
    </row>
    <row r="105" customFormat="false" ht="15" hidden="false" customHeight="false" outlineLevel="0" collapsed="false">
      <c r="A105" s="19" t="str">
        <f aca="false">IF($D105="","",COUNTA($D$7:$D105))</f>
        <v/>
      </c>
      <c r="B105" s="20"/>
      <c r="C105" s="31" t="str">
        <f aca="false">IFERROR(VLOOKUP($B105,社員名簿!$B$7:$M$66,2,0),"")</f>
        <v/>
      </c>
      <c r="D105" s="20"/>
      <c r="E105" s="20"/>
      <c r="F105" s="20"/>
      <c r="G105" s="21"/>
      <c r="H105" s="21"/>
      <c r="I105" s="22"/>
      <c r="J105" s="32" t="str">
        <f aca="false">IF($D105="","",IF($H105&lt;&gt;"",$H105,IF(OR($G105="",$I105=""),"",EDATE($G105,$I105*12))))</f>
        <v/>
      </c>
      <c r="K105" s="33" t="str">
        <f aca="true">IF($J105="","",$J105-TODAY())</f>
        <v/>
      </c>
      <c r="L105" s="23" t="str">
        <f aca="true">IF($D105="","",IF($J105="","期限なし",IF(TODAY()&gt;$J105,"期限切れ "&amp;TEXT(TODAY()-$J105,"0")&amp;"日",IF($J105-TODAY()&lt;=90,"更新まで "&amp;TEXT($J105-TODAY(),"0")&amp;"日","有効 あと"&amp;TEXT($J105-TODAY(),"0")&amp;"日"))))</f>
        <v/>
      </c>
      <c r="M105" s="20"/>
      <c r="N105" s="24"/>
    </row>
    <row r="106" customFormat="false" ht="15" hidden="false" customHeight="false" outlineLevel="0" collapsed="false">
      <c r="A106" s="19" t="str">
        <f aca="false">IF($D106="","",COUNTA($D$7:$D106))</f>
        <v/>
      </c>
      <c r="B106" s="20"/>
      <c r="C106" s="31" t="str">
        <f aca="false">IFERROR(VLOOKUP($B106,社員名簿!$B$7:$M$66,2,0),"")</f>
        <v/>
      </c>
      <c r="D106" s="20"/>
      <c r="E106" s="20"/>
      <c r="F106" s="20"/>
      <c r="G106" s="21"/>
      <c r="H106" s="21"/>
      <c r="I106" s="22"/>
      <c r="J106" s="32" t="str">
        <f aca="false">IF($D106="","",IF($H106&lt;&gt;"",$H106,IF(OR($G106="",$I106=""),"",EDATE($G106,$I106*12))))</f>
        <v/>
      </c>
      <c r="K106" s="33" t="str">
        <f aca="true">IF($J106="","",$J106-TODAY())</f>
        <v/>
      </c>
      <c r="L106" s="23" t="str">
        <f aca="true">IF($D106="","",IF($J106="","期限なし",IF(TODAY()&gt;$J106,"期限切れ "&amp;TEXT(TODAY()-$J106,"0")&amp;"日",IF($J106-TODAY()&lt;=90,"更新まで "&amp;TEXT($J106-TODAY(),"0")&amp;"日","有効 あと"&amp;TEXT($J106-TODAY(),"0")&amp;"日"))))</f>
        <v/>
      </c>
      <c r="M106" s="20"/>
      <c r="N106" s="24"/>
    </row>
    <row r="107" customFormat="false" ht="15" hidden="false" customHeight="false" outlineLevel="0" collapsed="false">
      <c r="A107" s="19" t="str">
        <f aca="false">IF($D107="","",COUNTA($D$7:$D107))</f>
        <v/>
      </c>
      <c r="B107" s="20"/>
      <c r="C107" s="31" t="str">
        <f aca="false">IFERROR(VLOOKUP($B107,社員名簿!$B$7:$M$66,2,0),"")</f>
        <v/>
      </c>
      <c r="D107" s="20"/>
      <c r="E107" s="20"/>
      <c r="F107" s="20"/>
      <c r="G107" s="21"/>
      <c r="H107" s="21"/>
      <c r="I107" s="22"/>
      <c r="J107" s="32" t="str">
        <f aca="false">IF($D107="","",IF($H107&lt;&gt;"",$H107,IF(OR($G107="",$I107=""),"",EDATE($G107,$I107*12))))</f>
        <v/>
      </c>
      <c r="K107" s="33" t="str">
        <f aca="true">IF($J107="","",$J107-TODAY())</f>
        <v/>
      </c>
      <c r="L107" s="23" t="str">
        <f aca="true">IF($D107="","",IF($J107="","期限なし",IF(TODAY()&gt;$J107,"期限切れ "&amp;TEXT(TODAY()-$J107,"0")&amp;"日",IF($J107-TODAY()&lt;=90,"更新まで "&amp;TEXT($J107-TODAY(),"0")&amp;"日","有効 あと"&amp;TEXT($J107-TODAY(),"0")&amp;"日"))))</f>
        <v/>
      </c>
      <c r="M107" s="20"/>
      <c r="N107" s="24"/>
    </row>
    <row r="108" customFormat="false" ht="15" hidden="false" customHeight="false" outlineLevel="0" collapsed="false">
      <c r="A108" s="19" t="str">
        <f aca="false">IF($D108="","",COUNTA($D$7:$D108))</f>
        <v/>
      </c>
      <c r="B108" s="20"/>
      <c r="C108" s="31" t="str">
        <f aca="false">IFERROR(VLOOKUP($B108,社員名簿!$B$7:$M$66,2,0),"")</f>
        <v/>
      </c>
      <c r="D108" s="20"/>
      <c r="E108" s="20"/>
      <c r="F108" s="20"/>
      <c r="G108" s="21"/>
      <c r="H108" s="21"/>
      <c r="I108" s="22"/>
      <c r="J108" s="32" t="str">
        <f aca="false">IF($D108="","",IF($H108&lt;&gt;"",$H108,IF(OR($G108="",$I108=""),"",EDATE($G108,$I108*12))))</f>
        <v/>
      </c>
      <c r="K108" s="33" t="str">
        <f aca="true">IF($J108="","",$J108-TODAY())</f>
        <v/>
      </c>
      <c r="L108" s="23" t="str">
        <f aca="true">IF($D108="","",IF($J108="","期限なし",IF(TODAY()&gt;$J108,"期限切れ "&amp;TEXT(TODAY()-$J108,"0")&amp;"日",IF($J108-TODAY()&lt;=90,"更新まで "&amp;TEXT($J108-TODAY(),"0")&amp;"日","有効 あと"&amp;TEXT($J108-TODAY(),"0")&amp;"日"))))</f>
        <v/>
      </c>
      <c r="M108" s="20"/>
      <c r="N108" s="24"/>
    </row>
    <row r="109" customFormat="false" ht="15" hidden="false" customHeight="false" outlineLevel="0" collapsed="false">
      <c r="A109" s="19" t="str">
        <f aca="false">IF($D109="","",COUNTA($D$7:$D109))</f>
        <v/>
      </c>
      <c r="B109" s="20"/>
      <c r="C109" s="31" t="str">
        <f aca="false">IFERROR(VLOOKUP($B109,社員名簿!$B$7:$M$66,2,0),"")</f>
        <v/>
      </c>
      <c r="D109" s="20"/>
      <c r="E109" s="20"/>
      <c r="F109" s="20"/>
      <c r="G109" s="21"/>
      <c r="H109" s="21"/>
      <c r="I109" s="22"/>
      <c r="J109" s="32" t="str">
        <f aca="false">IF($D109="","",IF($H109&lt;&gt;"",$H109,IF(OR($G109="",$I109=""),"",EDATE($G109,$I109*12))))</f>
        <v/>
      </c>
      <c r="K109" s="33" t="str">
        <f aca="true">IF($J109="","",$J109-TODAY())</f>
        <v/>
      </c>
      <c r="L109" s="23" t="str">
        <f aca="true">IF($D109="","",IF($J109="","期限なし",IF(TODAY()&gt;$J109,"期限切れ "&amp;TEXT(TODAY()-$J109,"0")&amp;"日",IF($J109-TODAY()&lt;=90,"更新まで "&amp;TEXT($J109-TODAY(),"0")&amp;"日","有効 あと"&amp;TEXT($J109-TODAY(),"0")&amp;"日"))))</f>
        <v/>
      </c>
      <c r="M109" s="20"/>
      <c r="N109" s="24"/>
    </row>
    <row r="110" customFormat="false" ht="15" hidden="false" customHeight="false" outlineLevel="0" collapsed="false">
      <c r="A110" s="19" t="str">
        <f aca="false">IF($D110="","",COUNTA($D$7:$D110))</f>
        <v/>
      </c>
      <c r="B110" s="20"/>
      <c r="C110" s="31" t="str">
        <f aca="false">IFERROR(VLOOKUP($B110,社員名簿!$B$7:$M$66,2,0),"")</f>
        <v/>
      </c>
      <c r="D110" s="20"/>
      <c r="E110" s="20"/>
      <c r="F110" s="20"/>
      <c r="G110" s="21"/>
      <c r="H110" s="21"/>
      <c r="I110" s="22"/>
      <c r="J110" s="32" t="str">
        <f aca="false">IF($D110="","",IF($H110&lt;&gt;"",$H110,IF(OR($G110="",$I110=""),"",EDATE($G110,$I110*12))))</f>
        <v/>
      </c>
      <c r="K110" s="33" t="str">
        <f aca="true">IF($J110="","",$J110-TODAY())</f>
        <v/>
      </c>
      <c r="L110" s="23" t="str">
        <f aca="true">IF($D110="","",IF($J110="","期限なし",IF(TODAY()&gt;$J110,"期限切れ "&amp;TEXT(TODAY()-$J110,"0")&amp;"日",IF($J110-TODAY()&lt;=90,"更新まで "&amp;TEXT($J110-TODAY(),"0")&amp;"日","有効 あと"&amp;TEXT($J110-TODAY(),"0")&amp;"日"))))</f>
        <v/>
      </c>
      <c r="M110" s="20"/>
      <c r="N110" s="24"/>
    </row>
    <row r="111" customFormat="false" ht="15" hidden="false" customHeight="false" outlineLevel="0" collapsed="false">
      <c r="A111" s="19" t="str">
        <f aca="false">IF($D111="","",COUNTA($D$7:$D111))</f>
        <v/>
      </c>
      <c r="B111" s="20"/>
      <c r="C111" s="31" t="str">
        <f aca="false">IFERROR(VLOOKUP($B111,社員名簿!$B$7:$M$66,2,0),"")</f>
        <v/>
      </c>
      <c r="D111" s="20"/>
      <c r="E111" s="20"/>
      <c r="F111" s="20"/>
      <c r="G111" s="21"/>
      <c r="H111" s="21"/>
      <c r="I111" s="22"/>
      <c r="J111" s="32" t="str">
        <f aca="false">IF($D111="","",IF($H111&lt;&gt;"",$H111,IF(OR($G111="",$I111=""),"",EDATE($G111,$I111*12))))</f>
        <v/>
      </c>
      <c r="K111" s="33" t="str">
        <f aca="true">IF($J111="","",$J111-TODAY())</f>
        <v/>
      </c>
      <c r="L111" s="23" t="str">
        <f aca="true">IF($D111="","",IF($J111="","期限なし",IF(TODAY()&gt;$J111,"期限切れ "&amp;TEXT(TODAY()-$J111,"0")&amp;"日",IF($J111-TODAY()&lt;=90,"更新まで "&amp;TEXT($J111-TODAY(),"0")&amp;"日","有効 あと"&amp;TEXT($J111-TODAY(),"0")&amp;"日"))))</f>
        <v/>
      </c>
      <c r="M111" s="20"/>
      <c r="N111" s="24"/>
    </row>
    <row r="112" customFormat="false" ht="15" hidden="false" customHeight="false" outlineLevel="0" collapsed="false">
      <c r="A112" s="19" t="str">
        <f aca="false">IF($D112="","",COUNTA($D$7:$D112))</f>
        <v/>
      </c>
      <c r="B112" s="20"/>
      <c r="C112" s="31" t="str">
        <f aca="false">IFERROR(VLOOKUP($B112,社員名簿!$B$7:$M$66,2,0),"")</f>
        <v/>
      </c>
      <c r="D112" s="20"/>
      <c r="E112" s="20"/>
      <c r="F112" s="20"/>
      <c r="G112" s="21"/>
      <c r="H112" s="21"/>
      <c r="I112" s="22"/>
      <c r="J112" s="32" t="str">
        <f aca="false">IF($D112="","",IF($H112&lt;&gt;"",$H112,IF(OR($G112="",$I112=""),"",EDATE($G112,$I112*12))))</f>
        <v/>
      </c>
      <c r="K112" s="33" t="str">
        <f aca="true">IF($J112="","",$J112-TODAY())</f>
        <v/>
      </c>
      <c r="L112" s="23" t="str">
        <f aca="true">IF($D112="","",IF($J112="","期限なし",IF(TODAY()&gt;$J112,"期限切れ "&amp;TEXT(TODAY()-$J112,"0")&amp;"日",IF($J112-TODAY()&lt;=90,"更新まで "&amp;TEXT($J112-TODAY(),"0")&amp;"日","有効 あと"&amp;TEXT($J112-TODAY(),"0")&amp;"日"))))</f>
        <v/>
      </c>
      <c r="M112" s="20"/>
      <c r="N112" s="24"/>
    </row>
    <row r="113" customFormat="false" ht="15" hidden="false" customHeight="false" outlineLevel="0" collapsed="false">
      <c r="A113" s="19" t="str">
        <f aca="false">IF($D113="","",COUNTA($D$7:$D113))</f>
        <v/>
      </c>
      <c r="B113" s="20"/>
      <c r="C113" s="31" t="str">
        <f aca="false">IFERROR(VLOOKUP($B113,社員名簿!$B$7:$M$66,2,0),"")</f>
        <v/>
      </c>
      <c r="D113" s="20"/>
      <c r="E113" s="20"/>
      <c r="F113" s="20"/>
      <c r="G113" s="21"/>
      <c r="H113" s="21"/>
      <c r="I113" s="22"/>
      <c r="J113" s="32" t="str">
        <f aca="false">IF($D113="","",IF($H113&lt;&gt;"",$H113,IF(OR($G113="",$I113=""),"",EDATE($G113,$I113*12))))</f>
        <v/>
      </c>
      <c r="K113" s="33" t="str">
        <f aca="true">IF($J113="","",$J113-TODAY())</f>
        <v/>
      </c>
      <c r="L113" s="23" t="str">
        <f aca="true">IF($D113="","",IF($J113="","期限なし",IF(TODAY()&gt;$J113,"期限切れ "&amp;TEXT(TODAY()-$J113,"0")&amp;"日",IF($J113-TODAY()&lt;=90,"更新まで "&amp;TEXT($J113-TODAY(),"0")&amp;"日","有効 あと"&amp;TEXT($J113-TODAY(),"0")&amp;"日"))))</f>
        <v/>
      </c>
      <c r="M113" s="20"/>
      <c r="N113" s="24"/>
    </row>
    <row r="114" customFormat="false" ht="15" hidden="false" customHeight="false" outlineLevel="0" collapsed="false">
      <c r="A114" s="19" t="str">
        <f aca="false">IF($D114="","",COUNTA($D$7:$D114))</f>
        <v/>
      </c>
      <c r="B114" s="20"/>
      <c r="C114" s="31" t="str">
        <f aca="false">IFERROR(VLOOKUP($B114,社員名簿!$B$7:$M$66,2,0),"")</f>
        <v/>
      </c>
      <c r="D114" s="20"/>
      <c r="E114" s="20"/>
      <c r="F114" s="20"/>
      <c r="G114" s="21"/>
      <c r="H114" s="21"/>
      <c r="I114" s="22"/>
      <c r="J114" s="32" t="str">
        <f aca="false">IF($D114="","",IF($H114&lt;&gt;"",$H114,IF(OR($G114="",$I114=""),"",EDATE($G114,$I114*12))))</f>
        <v/>
      </c>
      <c r="K114" s="33" t="str">
        <f aca="true">IF($J114="","",$J114-TODAY())</f>
        <v/>
      </c>
      <c r="L114" s="23" t="str">
        <f aca="true">IF($D114="","",IF($J114="","期限なし",IF(TODAY()&gt;$J114,"期限切れ "&amp;TEXT(TODAY()-$J114,"0")&amp;"日",IF($J114-TODAY()&lt;=90,"更新まで "&amp;TEXT($J114-TODAY(),"0")&amp;"日","有効 あと"&amp;TEXT($J114-TODAY(),"0")&amp;"日"))))</f>
        <v/>
      </c>
      <c r="M114" s="20"/>
      <c r="N114" s="24"/>
    </row>
    <row r="115" customFormat="false" ht="15" hidden="false" customHeight="false" outlineLevel="0" collapsed="false">
      <c r="A115" s="19" t="str">
        <f aca="false">IF($D115="","",COUNTA($D$7:$D115))</f>
        <v/>
      </c>
      <c r="B115" s="20"/>
      <c r="C115" s="31" t="str">
        <f aca="false">IFERROR(VLOOKUP($B115,社員名簿!$B$7:$M$66,2,0),"")</f>
        <v/>
      </c>
      <c r="D115" s="20"/>
      <c r="E115" s="20"/>
      <c r="F115" s="20"/>
      <c r="G115" s="21"/>
      <c r="H115" s="21"/>
      <c r="I115" s="22"/>
      <c r="J115" s="32" t="str">
        <f aca="false">IF($D115="","",IF($H115&lt;&gt;"",$H115,IF(OR($G115="",$I115=""),"",EDATE($G115,$I115*12))))</f>
        <v/>
      </c>
      <c r="K115" s="33" t="str">
        <f aca="true">IF($J115="","",$J115-TODAY())</f>
        <v/>
      </c>
      <c r="L115" s="23" t="str">
        <f aca="true">IF($D115="","",IF($J115="","期限なし",IF(TODAY()&gt;$J115,"期限切れ "&amp;TEXT(TODAY()-$J115,"0")&amp;"日",IF($J115-TODAY()&lt;=90,"更新まで "&amp;TEXT($J115-TODAY(),"0")&amp;"日","有効 あと"&amp;TEXT($J115-TODAY(),"0")&amp;"日"))))</f>
        <v/>
      </c>
      <c r="M115" s="20"/>
      <c r="N115" s="24"/>
    </row>
    <row r="116" customFormat="false" ht="15" hidden="false" customHeight="false" outlineLevel="0" collapsed="false">
      <c r="A116" s="19" t="str">
        <f aca="false">IF($D116="","",COUNTA($D$7:$D116))</f>
        <v/>
      </c>
      <c r="B116" s="20"/>
      <c r="C116" s="31" t="str">
        <f aca="false">IFERROR(VLOOKUP($B116,社員名簿!$B$7:$M$66,2,0),"")</f>
        <v/>
      </c>
      <c r="D116" s="20"/>
      <c r="E116" s="20"/>
      <c r="F116" s="20"/>
      <c r="G116" s="21"/>
      <c r="H116" s="21"/>
      <c r="I116" s="22"/>
      <c r="J116" s="32" t="str">
        <f aca="false">IF($D116="","",IF($H116&lt;&gt;"",$H116,IF(OR($G116="",$I116=""),"",EDATE($G116,$I116*12))))</f>
        <v/>
      </c>
      <c r="K116" s="33" t="str">
        <f aca="true">IF($J116="","",$J116-TODAY())</f>
        <v/>
      </c>
      <c r="L116" s="23" t="str">
        <f aca="true">IF($D116="","",IF($J116="","期限なし",IF(TODAY()&gt;$J116,"期限切れ "&amp;TEXT(TODAY()-$J116,"0")&amp;"日",IF($J116-TODAY()&lt;=90,"更新まで "&amp;TEXT($J116-TODAY(),"0")&amp;"日","有効 あと"&amp;TEXT($J116-TODAY(),"0")&amp;"日"))))</f>
        <v/>
      </c>
      <c r="M116" s="20"/>
      <c r="N116" s="24"/>
    </row>
    <row r="117" customFormat="false" ht="15" hidden="false" customHeight="false" outlineLevel="0" collapsed="false">
      <c r="A117" s="19" t="str">
        <f aca="false">IF($D117="","",COUNTA($D$7:$D117))</f>
        <v/>
      </c>
      <c r="B117" s="20"/>
      <c r="C117" s="31" t="str">
        <f aca="false">IFERROR(VLOOKUP($B117,社員名簿!$B$7:$M$66,2,0),"")</f>
        <v/>
      </c>
      <c r="D117" s="20"/>
      <c r="E117" s="20"/>
      <c r="F117" s="20"/>
      <c r="G117" s="21"/>
      <c r="H117" s="21"/>
      <c r="I117" s="22"/>
      <c r="J117" s="32" t="str">
        <f aca="false">IF($D117="","",IF($H117&lt;&gt;"",$H117,IF(OR($G117="",$I117=""),"",EDATE($G117,$I117*12))))</f>
        <v/>
      </c>
      <c r="K117" s="33" t="str">
        <f aca="true">IF($J117="","",$J117-TODAY())</f>
        <v/>
      </c>
      <c r="L117" s="23" t="str">
        <f aca="true">IF($D117="","",IF($J117="","期限なし",IF(TODAY()&gt;$J117,"期限切れ "&amp;TEXT(TODAY()-$J117,"0")&amp;"日",IF($J117-TODAY()&lt;=90,"更新まで "&amp;TEXT($J117-TODAY(),"0")&amp;"日","有効 あと"&amp;TEXT($J117-TODAY(),"0")&amp;"日"))))</f>
        <v/>
      </c>
      <c r="M117" s="20"/>
      <c r="N117" s="24"/>
    </row>
    <row r="118" customFormat="false" ht="15" hidden="false" customHeight="false" outlineLevel="0" collapsed="false">
      <c r="A118" s="19" t="str">
        <f aca="false">IF($D118="","",COUNTA($D$7:$D118))</f>
        <v/>
      </c>
      <c r="B118" s="20"/>
      <c r="C118" s="31" t="str">
        <f aca="false">IFERROR(VLOOKUP($B118,社員名簿!$B$7:$M$66,2,0),"")</f>
        <v/>
      </c>
      <c r="D118" s="20"/>
      <c r="E118" s="20"/>
      <c r="F118" s="20"/>
      <c r="G118" s="21"/>
      <c r="H118" s="21"/>
      <c r="I118" s="22"/>
      <c r="J118" s="32" t="str">
        <f aca="false">IF($D118="","",IF($H118&lt;&gt;"",$H118,IF(OR($G118="",$I118=""),"",EDATE($G118,$I118*12))))</f>
        <v/>
      </c>
      <c r="K118" s="33" t="str">
        <f aca="true">IF($J118="","",$J118-TODAY())</f>
        <v/>
      </c>
      <c r="L118" s="23" t="str">
        <f aca="true">IF($D118="","",IF($J118="","期限なし",IF(TODAY()&gt;$J118,"期限切れ "&amp;TEXT(TODAY()-$J118,"0")&amp;"日",IF($J118-TODAY()&lt;=90,"更新まで "&amp;TEXT($J118-TODAY(),"0")&amp;"日","有効 あと"&amp;TEXT($J118-TODAY(),"0")&amp;"日"))))</f>
        <v/>
      </c>
      <c r="M118" s="20"/>
      <c r="N118" s="24"/>
    </row>
    <row r="119" customFormat="false" ht="15" hidden="false" customHeight="false" outlineLevel="0" collapsed="false">
      <c r="A119" s="19" t="str">
        <f aca="false">IF($D119="","",COUNTA($D$7:$D119))</f>
        <v/>
      </c>
      <c r="B119" s="20"/>
      <c r="C119" s="31" t="str">
        <f aca="false">IFERROR(VLOOKUP($B119,社員名簿!$B$7:$M$66,2,0),"")</f>
        <v/>
      </c>
      <c r="D119" s="20"/>
      <c r="E119" s="20"/>
      <c r="F119" s="20"/>
      <c r="G119" s="21"/>
      <c r="H119" s="21"/>
      <c r="I119" s="22"/>
      <c r="J119" s="32" t="str">
        <f aca="false">IF($D119="","",IF($H119&lt;&gt;"",$H119,IF(OR($G119="",$I119=""),"",EDATE($G119,$I119*12))))</f>
        <v/>
      </c>
      <c r="K119" s="33" t="str">
        <f aca="true">IF($J119="","",$J119-TODAY())</f>
        <v/>
      </c>
      <c r="L119" s="23" t="str">
        <f aca="true">IF($D119="","",IF($J119="","期限なし",IF(TODAY()&gt;$J119,"期限切れ "&amp;TEXT(TODAY()-$J119,"0")&amp;"日",IF($J119-TODAY()&lt;=90,"更新まで "&amp;TEXT($J119-TODAY(),"0")&amp;"日","有効 あと"&amp;TEXT($J119-TODAY(),"0")&amp;"日"))))</f>
        <v/>
      </c>
      <c r="M119" s="20"/>
      <c r="N119" s="24"/>
    </row>
    <row r="120" customFormat="false" ht="15" hidden="false" customHeight="false" outlineLevel="0" collapsed="false">
      <c r="A120" s="19" t="str">
        <f aca="false">IF($D120="","",COUNTA($D$7:$D120))</f>
        <v/>
      </c>
      <c r="B120" s="20"/>
      <c r="C120" s="31" t="str">
        <f aca="false">IFERROR(VLOOKUP($B120,社員名簿!$B$7:$M$66,2,0),"")</f>
        <v/>
      </c>
      <c r="D120" s="20"/>
      <c r="E120" s="20"/>
      <c r="F120" s="20"/>
      <c r="G120" s="21"/>
      <c r="H120" s="21"/>
      <c r="I120" s="22"/>
      <c r="J120" s="32" t="str">
        <f aca="false">IF($D120="","",IF($H120&lt;&gt;"",$H120,IF(OR($G120="",$I120=""),"",EDATE($G120,$I120*12))))</f>
        <v/>
      </c>
      <c r="K120" s="33" t="str">
        <f aca="true">IF($J120="","",$J120-TODAY())</f>
        <v/>
      </c>
      <c r="L120" s="23" t="str">
        <f aca="true">IF($D120="","",IF($J120="","期限なし",IF(TODAY()&gt;$J120,"期限切れ "&amp;TEXT(TODAY()-$J120,"0")&amp;"日",IF($J120-TODAY()&lt;=90,"更新まで "&amp;TEXT($J120-TODAY(),"0")&amp;"日","有効 あと"&amp;TEXT($J120-TODAY(),"0")&amp;"日"))))</f>
        <v/>
      </c>
      <c r="M120" s="20"/>
      <c r="N120" s="24"/>
    </row>
    <row r="121" customFormat="false" ht="15" hidden="false" customHeight="false" outlineLevel="0" collapsed="false">
      <c r="A121" s="19" t="str">
        <f aca="false">IF($D121="","",COUNTA($D$7:$D121))</f>
        <v/>
      </c>
      <c r="B121" s="20"/>
      <c r="C121" s="31" t="str">
        <f aca="false">IFERROR(VLOOKUP($B121,社員名簿!$B$7:$M$66,2,0),"")</f>
        <v/>
      </c>
      <c r="D121" s="20"/>
      <c r="E121" s="20"/>
      <c r="F121" s="20"/>
      <c r="G121" s="21"/>
      <c r="H121" s="21"/>
      <c r="I121" s="22"/>
      <c r="J121" s="32" t="str">
        <f aca="false">IF($D121="","",IF($H121&lt;&gt;"",$H121,IF(OR($G121="",$I121=""),"",EDATE($G121,$I121*12))))</f>
        <v/>
      </c>
      <c r="K121" s="33" t="str">
        <f aca="true">IF($J121="","",$J121-TODAY())</f>
        <v/>
      </c>
      <c r="L121" s="23" t="str">
        <f aca="true">IF($D121="","",IF($J121="","期限なし",IF(TODAY()&gt;$J121,"期限切れ "&amp;TEXT(TODAY()-$J121,"0")&amp;"日",IF($J121-TODAY()&lt;=90,"更新まで "&amp;TEXT($J121-TODAY(),"0")&amp;"日","有効 あと"&amp;TEXT($J121-TODAY(),"0")&amp;"日"))))</f>
        <v/>
      </c>
      <c r="M121" s="20"/>
      <c r="N121" s="24"/>
    </row>
    <row r="122" customFormat="false" ht="15" hidden="false" customHeight="false" outlineLevel="0" collapsed="false">
      <c r="A122" s="19" t="str">
        <f aca="false">IF($D122="","",COUNTA($D$7:$D122))</f>
        <v/>
      </c>
      <c r="B122" s="20"/>
      <c r="C122" s="31" t="str">
        <f aca="false">IFERROR(VLOOKUP($B122,社員名簿!$B$7:$M$66,2,0),"")</f>
        <v/>
      </c>
      <c r="D122" s="20"/>
      <c r="E122" s="20"/>
      <c r="F122" s="20"/>
      <c r="G122" s="21"/>
      <c r="H122" s="21"/>
      <c r="I122" s="22"/>
      <c r="J122" s="32" t="str">
        <f aca="false">IF($D122="","",IF($H122&lt;&gt;"",$H122,IF(OR($G122="",$I122=""),"",EDATE($G122,$I122*12))))</f>
        <v/>
      </c>
      <c r="K122" s="33" t="str">
        <f aca="true">IF($J122="","",$J122-TODAY())</f>
        <v/>
      </c>
      <c r="L122" s="23" t="str">
        <f aca="true">IF($D122="","",IF($J122="","期限なし",IF(TODAY()&gt;$J122,"期限切れ "&amp;TEXT(TODAY()-$J122,"0")&amp;"日",IF($J122-TODAY()&lt;=90,"更新まで "&amp;TEXT($J122-TODAY(),"0")&amp;"日","有効 あと"&amp;TEXT($J122-TODAY(),"0")&amp;"日"))))</f>
        <v/>
      </c>
      <c r="M122" s="20"/>
      <c r="N122" s="24"/>
    </row>
    <row r="123" customFormat="false" ht="15" hidden="false" customHeight="false" outlineLevel="0" collapsed="false">
      <c r="A123" s="19" t="str">
        <f aca="false">IF($D123="","",COUNTA($D$7:$D123))</f>
        <v/>
      </c>
      <c r="B123" s="20"/>
      <c r="C123" s="31" t="str">
        <f aca="false">IFERROR(VLOOKUP($B123,社員名簿!$B$7:$M$66,2,0),"")</f>
        <v/>
      </c>
      <c r="D123" s="20"/>
      <c r="E123" s="20"/>
      <c r="F123" s="20"/>
      <c r="G123" s="21"/>
      <c r="H123" s="21"/>
      <c r="I123" s="22"/>
      <c r="J123" s="32" t="str">
        <f aca="false">IF($D123="","",IF($H123&lt;&gt;"",$H123,IF(OR($G123="",$I123=""),"",EDATE($G123,$I123*12))))</f>
        <v/>
      </c>
      <c r="K123" s="33" t="str">
        <f aca="true">IF($J123="","",$J123-TODAY())</f>
        <v/>
      </c>
      <c r="L123" s="23" t="str">
        <f aca="true">IF($D123="","",IF($J123="","期限なし",IF(TODAY()&gt;$J123,"期限切れ "&amp;TEXT(TODAY()-$J123,"0")&amp;"日",IF($J123-TODAY()&lt;=90,"更新まで "&amp;TEXT($J123-TODAY(),"0")&amp;"日","有効 あと"&amp;TEXT($J123-TODAY(),"0")&amp;"日"))))</f>
        <v/>
      </c>
      <c r="M123" s="20"/>
      <c r="N123" s="24"/>
    </row>
    <row r="124" customFormat="false" ht="15" hidden="false" customHeight="false" outlineLevel="0" collapsed="false">
      <c r="A124" s="19" t="str">
        <f aca="false">IF($D124="","",COUNTA($D$7:$D124))</f>
        <v/>
      </c>
      <c r="B124" s="20"/>
      <c r="C124" s="31" t="str">
        <f aca="false">IFERROR(VLOOKUP($B124,社員名簿!$B$7:$M$66,2,0),"")</f>
        <v/>
      </c>
      <c r="D124" s="20"/>
      <c r="E124" s="20"/>
      <c r="F124" s="20"/>
      <c r="G124" s="21"/>
      <c r="H124" s="21"/>
      <c r="I124" s="22"/>
      <c r="J124" s="32" t="str">
        <f aca="false">IF($D124="","",IF($H124&lt;&gt;"",$H124,IF(OR($G124="",$I124=""),"",EDATE($G124,$I124*12))))</f>
        <v/>
      </c>
      <c r="K124" s="33" t="str">
        <f aca="true">IF($J124="","",$J124-TODAY())</f>
        <v/>
      </c>
      <c r="L124" s="23" t="str">
        <f aca="true">IF($D124="","",IF($J124="","期限なし",IF(TODAY()&gt;$J124,"期限切れ "&amp;TEXT(TODAY()-$J124,"0")&amp;"日",IF($J124-TODAY()&lt;=90,"更新まで "&amp;TEXT($J124-TODAY(),"0")&amp;"日","有効 あと"&amp;TEXT($J124-TODAY(),"0")&amp;"日"))))</f>
        <v/>
      </c>
      <c r="M124" s="20"/>
      <c r="N124" s="24"/>
    </row>
    <row r="125" customFormat="false" ht="15" hidden="false" customHeight="false" outlineLevel="0" collapsed="false">
      <c r="A125" s="19" t="str">
        <f aca="false">IF($D125="","",COUNTA($D$7:$D125))</f>
        <v/>
      </c>
      <c r="B125" s="20"/>
      <c r="C125" s="31" t="str">
        <f aca="false">IFERROR(VLOOKUP($B125,社員名簿!$B$7:$M$66,2,0),"")</f>
        <v/>
      </c>
      <c r="D125" s="20"/>
      <c r="E125" s="20"/>
      <c r="F125" s="20"/>
      <c r="G125" s="21"/>
      <c r="H125" s="21"/>
      <c r="I125" s="22"/>
      <c r="J125" s="32" t="str">
        <f aca="false">IF($D125="","",IF($H125&lt;&gt;"",$H125,IF(OR($G125="",$I125=""),"",EDATE($G125,$I125*12))))</f>
        <v/>
      </c>
      <c r="K125" s="33" t="str">
        <f aca="true">IF($J125="","",$J125-TODAY())</f>
        <v/>
      </c>
      <c r="L125" s="23" t="str">
        <f aca="true">IF($D125="","",IF($J125="","期限なし",IF(TODAY()&gt;$J125,"期限切れ "&amp;TEXT(TODAY()-$J125,"0")&amp;"日",IF($J125-TODAY()&lt;=90,"更新まで "&amp;TEXT($J125-TODAY(),"0")&amp;"日","有効 あと"&amp;TEXT($J125-TODAY(),"0")&amp;"日"))))</f>
        <v/>
      </c>
      <c r="M125" s="20"/>
      <c r="N125" s="24"/>
    </row>
    <row r="126" customFormat="false" ht="15" hidden="false" customHeight="false" outlineLevel="0" collapsed="false">
      <c r="A126" s="19" t="str">
        <f aca="false">IF($D126="","",COUNTA($D$7:$D126))</f>
        <v/>
      </c>
      <c r="B126" s="20"/>
      <c r="C126" s="31" t="str">
        <f aca="false">IFERROR(VLOOKUP($B126,社員名簿!$B$7:$M$66,2,0),"")</f>
        <v/>
      </c>
      <c r="D126" s="20"/>
      <c r="E126" s="20"/>
      <c r="F126" s="20"/>
      <c r="G126" s="21"/>
      <c r="H126" s="21"/>
      <c r="I126" s="22"/>
      <c r="J126" s="32" t="str">
        <f aca="false">IF($D126="","",IF($H126&lt;&gt;"",$H126,IF(OR($G126="",$I126=""),"",EDATE($G126,$I126*12))))</f>
        <v/>
      </c>
      <c r="K126" s="33" t="str">
        <f aca="true">IF($J126="","",$J126-TODAY())</f>
        <v/>
      </c>
      <c r="L126" s="23" t="str">
        <f aca="true">IF($D126="","",IF($J126="","期限なし",IF(TODAY()&gt;$J126,"期限切れ "&amp;TEXT(TODAY()-$J126,"0")&amp;"日",IF($J126-TODAY()&lt;=90,"更新まで "&amp;TEXT($J126-TODAY(),"0")&amp;"日","有効 あと"&amp;TEXT($J126-TODAY(),"0")&amp;"日"))))</f>
        <v/>
      </c>
      <c r="M126" s="20"/>
      <c r="N126" s="24"/>
    </row>
    <row r="127" customFormat="false" ht="15" hidden="false" customHeight="false" outlineLevel="0" collapsed="false">
      <c r="A127" s="19" t="str">
        <f aca="false">IF($D127="","",COUNTA($D$7:$D127))</f>
        <v/>
      </c>
      <c r="B127" s="20"/>
      <c r="C127" s="31" t="str">
        <f aca="false">IFERROR(VLOOKUP($B127,社員名簿!$B$7:$M$66,2,0),"")</f>
        <v/>
      </c>
      <c r="D127" s="20"/>
      <c r="E127" s="20"/>
      <c r="F127" s="20"/>
      <c r="G127" s="21"/>
      <c r="H127" s="21"/>
      <c r="I127" s="22"/>
      <c r="J127" s="32" t="str">
        <f aca="false">IF($D127="","",IF($H127&lt;&gt;"",$H127,IF(OR($G127="",$I127=""),"",EDATE($G127,$I127*12))))</f>
        <v/>
      </c>
      <c r="K127" s="33" t="str">
        <f aca="true">IF($J127="","",$J127-TODAY())</f>
        <v/>
      </c>
      <c r="L127" s="23" t="str">
        <f aca="true">IF($D127="","",IF($J127="","期限なし",IF(TODAY()&gt;$J127,"期限切れ "&amp;TEXT(TODAY()-$J127,"0")&amp;"日",IF($J127-TODAY()&lt;=90,"更新まで "&amp;TEXT($J127-TODAY(),"0")&amp;"日","有効 あと"&amp;TEXT($J127-TODAY(),"0")&amp;"日"))))</f>
        <v/>
      </c>
      <c r="M127" s="20"/>
      <c r="N127" s="24"/>
    </row>
    <row r="128" customFormat="false" ht="15" hidden="false" customHeight="false" outlineLevel="0" collapsed="false">
      <c r="A128" s="19" t="str">
        <f aca="false">IF($D128="","",COUNTA($D$7:$D128))</f>
        <v/>
      </c>
      <c r="B128" s="20"/>
      <c r="C128" s="31" t="str">
        <f aca="false">IFERROR(VLOOKUP($B128,社員名簿!$B$7:$M$66,2,0),"")</f>
        <v/>
      </c>
      <c r="D128" s="20"/>
      <c r="E128" s="20"/>
      <c r="F128" s="20"/>
      <c r="G128" s="21"/>
      <c r="H128" s="21"/>
      <c r="I128" s="22"/>
      <c r="J128" s="32" t="str">
        <f aca="false">IF($D128="","",IF($H128&lt;&gt;"",$H128,IF(OR($G128="",$I128=""),"",EDATE($G128,$I128*12))))</f>
        <v/>
      </c>
      <c r="K128" s="33" t="str">
        <f aca="true">IF($J128="","",$J128-TODAY())</f>
        <v/>
      </c>
      <c r="L128" s="23" t="str">
        <f aca="true">IF($D128="","",IF($J128="","期限なし",IF(TODAY()&gt;$J128,"期限切れ "&amp;TEXT(TODAY()-$J128,"0")&amp;"日",IF($J128-TODAY()&lt;=90,"更新まで "&amp;TEXT($J128-TODAY(),"0")&amp;"日","有効 あと"&amp;TEXT($J128-TODAY(),"0")&amp;"日"))))</f>
        <v/>
      </c>
      <c r="M128" s="20"/>
      <c r="N128" s="24"/>
    </row>
    <row r="129" customFormat="false" ht="15" hidden="false" customHeight="false" outlineLevel="0" collapsed="false">
      <c r="A129" s="19" t="str">
        <f aca="false">IF($D129="","",COUNTA($D$7:$D129))</f>
        <v/>
      </c>
      <c r="B129" s="20"/>
      <c r="C129" s="31" t="str">
        <f aca="false">IFERROR(VLOOKUP($B129,社員名簿!$B$7:$M$66,2,0),"")</f>
        <v/>
      </c>
      <c r="D129" s="20"/>
      <c r="E129" s="20"/>
      <c r="F129" s="20"/>
      <c r="G129" s="21"/>
      <c r="H129" s="21"/>
      <c r="I129" s="22"/>
      <c r="J129" s="32" t="str">
        <f aca="false">IF($D129="","",IF($H129&lt;&gt;"",$H129,IF(OR($G129="",$I129=""),"",EDATE($G129,$I129*12))))</f>
        <v/>
      </c>
      <c r="K129" s="33" t="str">
        <f aca="true">IF($J129="","",$J129-TODAY())</f>
        <v/>
      </c>
      <c r="L129" s="23" t="str">
        <f aca="true">IF($D129="","",IF($J129="","期限なし",IF(TODAY()&gt;$J129,"期限切れ "&amp;TEXT(TODAY()-$J129,"0")&amp;"日",IF($J129-TODAY()&lt;=90,"更新まで "&amp;TEXT($J129-TODAY(),"0")&amp;"日","有効 あと"&amp;TEXT($J129-TODAY(),"0")&amp;"日"))))</f>
        <v/>
      </c>
      <c r="M129" s="20"/>
      <c r="N129" s="24"/>
    </row>
    <row r="130" customFormat="false" ht="15" hidden="false" customHeight="false" outlineLevel="0" collapsed="false">
      <c r="A130" s="19" t="str">
        <f aca="false">IF($D130="","",COUNTA($D$7:$D130))</f>
        <v/>
      </c>
      <c r="B130" s="20"/>
      <c r="C130" s="31" t="str">
        <f aca="false">IFERROR(VLOOKUP($B130,社員名簿!$B$7:$M$66,2,0),"")</f>
        <v/>
      </c>
      <c r="D130" s="20"/>
      <c r="E130" s="20"/>
      <c r="F130" s="20"/>
      <c r="G130" s="21"/>
      <c r="H130" s="21"/>
      <c r="I130" s="22"/>
      <c r="J130" s="32" t="str">
        <f aca="false">IF($D130="","",IF($H130&lt;&gt;"",$H130,IF(OR($G130="",$I130=""),"",EDATE($G130,$I130*12))))</f>
        <v/>
      </c>
      <c r="K130" s="33" t="str">
        <f aca="true">IF($J130="","",$J130-TODAY())</f>
        <v/>
      </c>
      <c r="L130" s="23" t="str">
        <f aca="true">IF($D130="","",IF($J130="","期限なし",IF(TODAY()&gt;$J130,"期限切れ "&amp;TEXT(TODAY()-$J130,"0")&amp;"日",IF($J130-TODAY()&lt;=90,"更新まで "&amp;TEXT($J130-TODAY(),"0")&amp;"日","有効 あと"&amp;TEXT($J130-TODAY(),"0")&amp;"日"))))</f>
        <v/>
      </c>
      <c r="M130" s="20"/>
      <c r="N130" s="24"/>
    </row>
    <row r="131" customFormat="false" ht="15" hidden="false" customHeight="false" outlineLevel="0" collapsed="false">
      <c r="A131" s="19" t="str">
        <f aca="false">IF($D131="","",COUNTA($D$7:$D131))</f>
        <v/>
      </c>
      <c r="B131" s="20"/>
      <c r="C131" s="31" t="str">
        <f aca="false">IFERROR(VLOOKUP($B131,社員名簿!$B$7:$M$66,2,0),"")</f>
        <v/>
      </c>
      <c r="D131" s="20"/>
      <c r="E131" s="20"/>
      <c r="F131" s="20"/>
      <c r="G131" s="21"/>
      <c r="H131" s="21"/>
      <c r="I131" s="22"/>
      <c r="J131" s="32" t="str">
        <f aca="false">IF($D131="","",IF($H131&lt;&gt;"",$H131,IF(OR($G131="",$I131=""),"",EDATE($G131,$I131*12))))</f>
        <v/>
      </c>
      <c r="K131" s="33" t="str">
        <f aca="true">IF($J131="","",$J131-TODAY())</f>
        <v/>
      </c>
      <c r="L131" s="23" t="str">
        <f aca="true">IF($D131="","",IF($J131="","期限なし",IF(TODAY()&gt;$J131,"期限切れ "&amp;TEXT(TODAY()-$J131,"0")&amp;"日",IF($J131-TODAY()&lt;=90,"更新まで "&amp;TEXT($J131-TODAY(),"0")&amp;"日","有効 あと"&amp;TEXT($J131-TODAY(),"0")&amp;"日"))))</f>
        <v/>
      </c>
      <c r="M131" s="20"/>
      <c r="N131" s="24"/>
    </row>
    <row r="132" customFormat="false" ht="15" hidden="false" customHeight="false" outlineLevel="0" collapsed="false">
      <c r="A132" s="19" t="str">
        <f aca="false">IF($D132="","",COUNTA($D$7:$D132))</f>
        <v/>
      </c>
      <c r="B132" s="20"/>
      <c r="C132" s="31" t="str">
        <f aca="false">IFERROR(VLOOKUP($B132,社員名簿!$B$7:$M$66,2,0),"")</f>
        <v/>
      </c>
      <c r="D132" s="20"/>
      <c r="E132" s="20"/>
      <c r="F132" s="20"/>
      <c r="G132" s="21"/>
      <c r="H132" s="21"/>
      <c r="I132" s="22"/>
      <c r="J132" s="32" t="str">
        <f aca="false">IF($D132="","",IF($H132&lt;&gt;"",$H132,IF(OR($G132="",$I132=""),"",EDATE($G132,$I132*12))))</f>
        <v/>
      </c>
      <c r="K132" s="33" t="str">
        <f aca="true">IF($J132="","",$J132-TODAY())</f>
        <v/>
      </c>
      <c r="L132" s="23" t="str">
        <f aca="true">IF($D132="","",IF($J132="","期限なし",IF(TODAY()&gt;$J132,"期限切れ "&amp;TEXT(TODAY()-$J132,"0")&amp;"日",IF($J132-TODAY()&lt;=90,"更新まで "&amp;TEXT($J132-TODAY(),"0")&amp;"日","有効 あと"&amp;TEXT($J132-TODAY(),"0")&amp;"日"))))</f>
        <v/>
      </c>
      <c r="M132" s="20"/>
      <c r="N132" s="24"/>
    </row>
    <row r="133" customFormat="false" ht="15" hidden="false" customHeight="false" outlineLevel="0" collapsed="false">
      <c r="A133" s="19" t="str">
        <f aca="false">IF($D133="","",COUNTA($D$7:$D133))</f>
        <v/>
      </c>
      <c r="B133" s="20"/>
      <c r="C133" s="31" t="str">
        <f aca="false">IFERROR(VLOOKUP($B133,社員名簿!$B$7:$M$66,2,0),"")</f>
        <v/>
      </c>
      <c r="D133" s="20"/>
      <c r="E133" s="20"/>
      <c r="F133" s="20"/>
      <c r="G133" s="21"/>
      <c r="H133" s="21"/>
      <c r="I133" s="22"/>
      <c r="J133" s="32" t="str">
        <f aca="false">IF($D133="","",IF($H133&lt;&gt;"",$H133,IF(OR($G133="",$I133=""),"",EDATE($G133,$I133*12))))</f>
        <v/>
      </c>
      <c r="K133" s="33" t="str">
        <f aca="true">IF($J133="","",$J133-TODAY())</f>
        <v/>
      </c>
      <c r="L133" s="23" t="str">
        <f aca="true">IF($D133="","",IF($J133="","期限なし",IF(TODAY()&gt;$J133,"期限切れ "&amp;TEXT(TODAY()-$J133,"0")&amp;"日",IF($J133-TODAY()&lt;=90,"更新まで "&amp;TEXT($J133-TODAY(),"0")&amp;"日","有効 あと"&amp;TEXT($J133-TODAY(),"0")&amp;"日"))))</f>
        <v/>
      </c>
      <c r="M133" s="20"/>
      <c r="N133" s="24"/>
    </row>
    <row r="134" customFormat="false" ht="15" hidden="false" customHeight="false" outlineLevel="0" collapsed="false">
      <c r="A134" s="19" t="str">
        <f aca="false">IF($D134="","",COUNTA($D$7:$D134))</f>
        <v/>
      </c>
      <c r="B134" s="20"/>
      <c r="C134" s="31" t="str">
        <f aca="false">IFERROR(VLOOKUP($B134,社員名簿!$B$7:$M$66,2,0),"")</f>
        <v/>
      </c>
      <c r="D134" s="20"/>
      <c r="E134" s="20"/>
      <c r="F134" s="20"/>
      <c r="G134" s="21"/>
      <c r="H134" s="21"/>
      <c r="I134" s="22"/>
      <c r="J134" s="32" t="str">
        <f aca="false">IF($D134="","",IF($H134&lt;&gt;"",$H134,IF(OR($G134="",$I134=""),"",EDATE($G134,$I134*12))))</f>
        <v/>
      </c>
      <c r="K134" s="33" t="str">
        <f aca="true">IF($J134="","",$J134-TODAY())</f>
        <v/>
      </c>
      <c r="L134" s="23" t="str">
        <f aca="true">IF($D134="","",IF($J134="","期限なし",IF(TODAY()&gt;$J134,"期限切れ "&amp;TEXT(TODAY()-$J134,"0")&amp;"日",IF($J134-TODAY()&lt;=90,"更新まで "&amp;TEXT($J134-TODAY(),"0")&amp;"日","有効 あと"&amp;TEXT($J134-TODAY(),"0")&amp;"日"))))</f>
        <v/>
      </c>
      <c r="M134" s="20"/>
      <c r="N134" s="24"/>
    </row>
    <row r="135" customFormat="false" ht="15" hidden="false" customHeight="false" outlineLevel="0" collapsed="false">
      <c r="A135" s="19" t="str">
        <f aca="false">IF($D135="","",COUNTA($D$7:$D135))</f>
        <v/>
      </c>
      <c r="B135" s="20"/>
      <c r="C135" s="31" t="str">
        <f aca="false">IFERROR(VLOOKUP($B135,社員名簿!$B$7:$M$66,2,0),"")</f>
        <v/>
      </c>
      <c r="D135" s="20"/>
      <c r="E135" s="20"/>
      <c r="F135" s="20"/>
      <c r="G135" s="21"/>
      <c r="H135" s="21"/>
      <c r="I135" s="22"/>
      <c r="J135" s="32" t="str">
        <f aca="false">IF($D135="","",IF($H135&lt;&gt;"",$H135,IF(OR($G135="",$I135=""),"",EDATE($G135,$I135*12))))</f>
        <v/>
      </c>
      <c r="K135" s="33" t="str">
        <f aca="true">IF($J135="","",$J135-TODAY())</f>
        <v/>
      </c>
      <c r="L135" s="23" t="str">
        <f aca="true">IF($D135="","",IF($J135="","期限なし",IF(TODAY()&gt;$J135,"期限切れ "&amp;TEXT(TODAY()-$J135,"0")&amp;"日",IF($J135-TODAY()&lt;=90,"更新まで "&amp;TEXT($J135-TODAY(),"0")&amp;"日","有効 あと"&amp;TEXT($J135-TODAY(),"0")&amp;"日"))))</f>
        <v/>
      </c>
      <c r="M135" s="20"/>
      <c r="N135" s="24"/>
    </row>
    <row r="136" customFormat="false" ht="15" hidden="false" customHeight="false" outlineLevel="0" collapsed="false">
      <c r="A136" s="19" t="str">
        <f aca="false">IF($D136="","",COUNTA($D$7:$D136))</f>
        <v/>
      </c>
      <c r="B136" s="20"/>
      <c r="C136" s="31" t="str">
        <f aca="false">IFERROR(VLOOKUP($B136,社員名簿!$B$7:$M$66,2,0),"")</f>
        <v/>
      </c>
      <c r="D136" s="20"/>
      <c r="E136" s="20"/>
      <c r="F136" s="20"/>
      <c r="G136" s="21"/>
      <c r="H136" s="21"/>
      <c r="I136" s="22"/>
      <c r="J136" s="32" t="str">
        <f aca="false">IF($D136="","",IF($H136&lt;&gt;"",$H136,IF(OR($G136="",$I136=""),"",EDATE($G136,$I136*12))))</f>
        <v/>
      </c>
      <c r="K136" s="33" t="str">
        <f aca="true">IF($J136="","",$J136-TODAY())</f>
        <v/>
      </c>
      <c r="L136" s="23" t="str">
        <f aca="true">IF($D136="","",IF($J136="","期限なし",IF(TODAY()&gt;$J136,"期限切れ "&amp;TEXT(TODAY()-$J136,"0")&amp;"日",IF($J136-TODAY()&lt;=90,"更新まで "&amp;TEXT($J136-TODAY(),"0")&amp;"日","有効 あと"&amp;TEXT($J136-TODAY(),"0")&amp;"日"))))</f>
        <v/>
      </c>
      <c r="M136" s="20"/>
      <c r="N136" s="24"/>
    </row>
    <row r="137" customFormat="false" ht="15" hidden="false" customHeight="false" outlineLevel="0" collapsed="false">
      <c r="A137" s="19" t="str">
        <f aca="false">IF($D137="","",COUNTA($D$7:$D137))</f>
        <v/>
      </c>
      <c r="B137" s="20"/>
      <c r="C137" s="31" t="str">
        <f aca="false">IFERROR(VLOOKUP($B137,社員名簿!$B$7:$M$66,2,0),"")</f>
        <v/>
      </c>
      <c r="D137" s="20"/>
      <c r="E137" s="20"/>
      <c r="F137" s="20"/>
      <c r="G137" s="21"/>
      <c r="H137" s="21"/>
      <c r="I137" s="22"/>
      <c r="J137" s="32" t="str">
        <f aca="false">IF($D137="","",IF($H137&lt;&gt;"",$H137,IF(OR($G137="",$I137=""),"",EDATE($G137,$I137*12))))</f>
        <v/>
      </c>
      <c r="K137" s="33" t="str">
        <f aca="true">IF($J137="","",$J137-TODAY())</f>
        <v/>
      </c>
      <c r="L137" s="23" t="str">
        <f aca="true">IF($D137="","",IF($J137="","期限なし",IF(TODAY()&gt;$J137,"期限切れ "&amp;TEXT(TODAY()-$J137,"0")&amp;"日",IF($J137-TODAY()&lt;=90,"更新まで "&amp;TEXT($J137-TODAY(),"0")&amp;"日","有効 あと"&amp;TEXT($J137-TODAY(),"0")&amp;"日"))))</f>
        <v/>
      </c>
      <c r="M137" s="20"/>
      <c r="N137" s="24"/>
    </row>
    <row r="138" customFormat="false" ht="15" hidden="false" customHeight="false" outlineLevel="0" collapsed="false">
      <c r="A138" s="19" t="str">
        <f aca="false">IF($D138="","",COUNTA($D$7:$D138))</f>
        <v/>
      </c>
      <c r="B138" s="20"/>
      <c r="C138" s="31" t="str">
        <f aca="false">IFERROR(VLOOKUP($B138,社員名簿!$B$7:$M$66,2,0),"")</f>
        <v/>
      </c>
      <c r="D138" s="20"/>
      <c r="E138" s="20"/>
      <c r="F138" s="20"/>
      <c r="G138" s="21"/>
      <c r="H138" s="21"/>
      <c r="I138" s="22"/>
      <c r="J138" s="32" t="str">
        <f aca="false">IF($D138="","",IF($H138&lt;&gt;"",$H138,IF(OR($G138="",$I138=""),"",EDATE($G138,$I138*12))))</f>
        <v/>
      </c>
      <c r="K138" s="33" t="str">
        <f aca="true">IF($J138="","",$J138-TODAY())</f>
        <v/>
      </c>
      <c r="L138" s="23" t="str">
        <f aca="true">IF($D138="","",IF($J138="","期限なし",IF(TODAY()&gt;$J138,"期限切れ "&amp;TEXT(TODAY()-$J138,"0")&amp;"日",IF($J138-TODAY()&lt;=90,"更新まで "&amp;TEXT($J138-TODAY(),"0")&amp;"日","有効 あと"&amp;TEXT($J138-TODAY(),"0")&amp;"日"))))</f>
        <v/>
      </c>
      <c r="M138" s="20"/>
      <c r="N138" s="24"/>
    </row>
    <row r="139" customFormat="false" ht="15" hidden="false" customHeight="false" outlineLevel="0" collapsed="false">
      <c r="A139" s="19" t="str">
        <f aca="false">IF($D139="","",COUNTA($D$7:$D139))</f>
        <v/>
      </c>
      <c r="B139" s="20"/>
      <c r="C139" s="31" t="str">
        <f aca="false">IFERROR(VLOOKUP($B139,社員名簿!$B$7:$M$66,2,0),"")</f>
        <v/>
      </c>
      <c r="D139" s="20"/>
      <c r="E139" s="20"/>
      <c r="F139" s="20"/>
      <c r="G139" s="21"/>
      <c r="H139" s="21"/>
      <c r="I139" s="22"/>
      <c r="J139" s="32" t="str">
        <f aca="false">IF($D139="","",IF($H139&lt;&gt;"",$H139,IF(OR($G139="",$I139=""),"",EDATE($G139,$I139*12))))</f>
        <v/>
      </c>
      <c r="K139" s="33" t="str">
        <f aca="true">IF($J139="","",$J139-TODAY())</f>
        <v/>
      </c>
      <c r="L139" s="23" t="str">
        <f aca="true">IF($D139="","",IF($J139="","期限なし",IF(TODAY()&gt;$J139,"期限切れ "&amp;TEXT(TODAY()-$J139,"0")&amp;"日",IF($J139-TODAY()&lt;=90,"更新まで "&amp;TEXT($J139-TODAY(),"0")&amp;"日","有効 あと"&amp;TEXT($J139-TODAY(),"0")&amp;"日"))))</f>
        <v/>
      </c>
      <c r="M139" s="20"/>
      <c r="N139" s="24"/>
    </row>
    <row r="140" customFormat="false" ht="15" hidden="false" customHeight="false" outlineLevel="0" collapsed="false">
      <c r="A140" s="19" t="str">
        <f aca="false">IF($D140="","",COUNTA($D$7:$D140))</f>
        <v/>
      </c>
      <c r="B140" s="20"/>
      <c r="C140" s="31" t="str">
        <f aca="false">IFERROR(VLOOKUP($B140,社員名簿!$B$7:$M$66,2,0),"")</f>
        <v/>
      </c>
      <c r="D140" s="20"/>
      <c r="E140" s="20"/>
      <c r="F140" s="20"/>
      <c r="G140" s="21"/>
      <c r="H140" s="21"/>
      <c r="I140" s="22"/>
      <c r="J140" s="32" t="str">
        <f aca="false">IF($D140="","",IF($H140&lt;&gt;"",$H140,IF(OR($G140="",$I140=""),"",EDATE($G140,$I140*12))))</f>
        <v/>
      </c>
      <c r="K140" s="33" t="str">
        <f aca="true">IF($J140="","",$J140-TODAY())</f>
        <v/>
      </c>
      <c r="L140" s="23" t="str">
        <f aca="true">IF($D140="","",IF($J140="","期限なし",IF(TODAY()&gt;$J140,"期限切れ "&amp;TEXT(TODAY()-$J140,"0")&amp;"日",IF($J140-TODAY()&lt;=90,"更新まで "&amp;TEXT($J140-TODAY(),"0")&amp;"日","有効 あと"&amp;TEXT($J140-TODAY(),"0")&amp;"日"))))</f>
        <v/>
      </c>
      <c r="M140" s="20"/>
      <c r="N140" s="24"/>
    </row>
    <row r="141" customFormat="false" ht="15" hidden="false" customHeight="false" outlineLevel="0" collapsed="false">
      <c r="A141" s="19" t="str">
        <f aca="false">IF($D141="","",COUNTA($D$7:$D141))</f>
        <v/>
      </c>
      <c r="B141" s="20"/>
      <c r="C141" s="31" t="str">
        <f aca="false">IFERROR(VLOOKUP($B141,社員名簿!$B$7:$M$66,2,0),"")</f>
        <v/>
      </c>
      <c r="D141" s="20"/>
      <c r="E141" s="20"/>
      <c r="F141" s="20"/>
      <c r="G141" s="21"/>
      <c r="H141" s="21"/>
      <c r="I141" s="22"/>
      <c r="J141" s="32" t="str">
        <f aca="false">IF($D141="","",IF($H141&lt;&gt;"",$H141,IF(OR($G141="",$I141=""),"",EDATE($G141,$I141*12))))</f>
        <v/>
      </c>
      <c r="K141" s="33" t="str">
        <f aca="true">IF($J141="","",$J141-TODAY())</f>
        <v/>
      </c>
      <c r="L141" s="23" t="str">
        <f aca="true">IF($D141="","",IF($J141="","期限なし",IF(TODAY()&gt;$J141,"期限切れ "&amp;TEXT(TODAY()-$J141,"0")&amp;"日",IF($J141-TODAY()&lt;=90,"更新まで "&amp;TEXT($J141-TODAY(),"0")&amp;"日","有効 あと"&amp;TEXT($J141-TODAY(),"0")&amp;"日"))))</f>
        <v/>
      </c>
      <c r="M141" s="20"/>
      <c r="N141" s="24"/>
    </row>
    <row r="142" customFormat="false" ht="15" hidden="false" customHeight="false" outlineLevel="0" collapsed="false">
      <c r="A142" s="19" t="str">
        <f aca="false">IF($D142="","",COUNTA($D$7:$D142))</f>
        <v/>
      </c>
      <c r="B142" s="20"/>
      <c r="C142" s="31" t="str">
        <f aca="false">IFERROR(VLOOKUP($B142,社員名簿!$B$7:$M$66,2,0),"")</f>
        <v/>
      </c>
      <c r="D142" s="20"/>
      <c r="E142" s="20"/>
      <c r="F142" s="20"/>
      <c r="G142" s="21"/>
      <c r="H142" s="21"/>
      <c r="I142" s="22"/>
      <c r="J142" s="32" t="str">
        <f aca="false">IF($D142="","",IF($H142&lt;&gt;"",$H142,IF(OR($G142="",$I142=""),"",EDATE($G142,$I142*12))))</f>
        <v/>
      </c>
      <c r="K142" s="33" t="str">
        <f aca="true">IF($J142="","",$J142-TODAY())</f>
        <v/>
      </c>
      <c r="L142" s="23" t="str">
        <f aca="true">IF($D142="","",IF($J142="","期限なし",IF(TODAY()&gt;$J142,"期限切れ "&amp;TEXT(TODAY()-$J142,"0")&amp;"日",IF($J142-TODAY()&lt;=90,"更新まで "&amp;TEXT($J142-TODAY(),"0")&amp;"日","有効 あと"&amp;TEXT($J142-TODAY(),"0")&amp;"日"))))</f>
        <v/>
      </c>
      <c r="M142" s="20"/>
      <c r="N142" s="24"/>
    </row>
    <row r="143" customFormat="false" ht="15" hidden="false" customHeight="false" outlineLevel="0" collapsed="false">
      <c r="A143" s="19" t="str">
        <f aca="false">IF($D143="","",COUNTA($D$7:$D143))</f>
        <v/>
      </c>
      <c r="B143" s="20"/>
      <c r="C143" s="31" t="str">
        <f aca="false">IFERROR(VLOOKUP($B143,社員名簿!$B$7:$M$66,2,0),"")</f>
        <v/>
      </c>
      <c r="D143" s="20"/>
      <c r="E143" s="20"/>
      <c r="F143" s="20"/>
      <c r="G143" s="21"/>
      <c r="H143" s="21"/>
      <c r="I143" s="22"/>
      <c r="J143" s="32" t="str">
        <f aca="false">IF($D143="","",IF($H143&lt;&gt;"",$H143,IF(OR($G143="",$I143=""),"",EDATE($G143,$I143*12))))</f>
        <v/>
      </c>
      <c r="K143" s="33" t="str">
        <f aca="true">IF($J143="","",$J143-TODAY())</f>
        <v/>
      </c>
      <c r="L143" s="23" t="str">
        <f aca="true">IF($D143="","",IF($J143="","期限なし",IF(TODAY()&gt;$J143,"期限切れ "&amp;TEXT(TODAY()-$J143,"0")&amp;"日",IF($J143-TODAY()&lt;=90,"更新まで "&amp;TEXT($J143-TODAY(),"0")&amp;"日","有効 あと"&amp;TEXT($J143-TODAY(),"0")&amp;"日"))))</f>
        <v/>
      </c>
      <c r="M143" s="20"/>
      <c r="N143" s="24"/>
    </row>
    <row r="144" customFormat="false" ht="15" hidden="false" customHeight="false" outlineLevel="0" collapsed="false">
      <c r="A144" s="19" t="str">
        <f aca="false">IF($D144="","",COUNTA($D$7:$D144))</f>
        <v/>
      </c>
      <c r="B144" s="20"/>
      <c r="C144" s="31" t="str">
        <f aca="false">IFERROR(VLOOKUP($B144,社員名簿!$B$7:$M$66,2,0),"")</f>
        <v/>
      </c>
      <c r="D144" s="20"/>
      <c r="E144" s="20"/>
      <c r="F144" s="20"/>
      <c r="G144" s="21"/>
      <c r="H144" s="21"/>
      <c r="I144" s="22"/>
      <c r="J144" s="32" t="str">
        <f aca="false">IF($D144="","",IF($H144&lt;&gt;"",$H144,IF(OR($G144="",$I144=""),"",EDATE($G144,$I144*12))))</f>
        <v/>
      </c>
      <c r="K144" s="33" t="str">
        <f aca="true">IF($J144="","",$J144-TODAY())</f>
        <v/>
      </c>
      <c r="L144" s="23" t="str">
        <f aca="true">IF($D144="","",IF($J144="","期限なし",IF(TODAY()&gt;$J144,"期限切れ "&amp;TEXT(TODAY()-$J144,"0")&amp;"日",IF($J144-TODAY()&lt;=90,"更新まで "&amp;TEXT($J144-TODAY(),"0")&amp;"日","有効 あと"&amp;TEXT($J144-TODAY(),"0")&amp;"日"))))</f>
        <v/>
      </c>
      <c r="M144" s="20"/>
      <c r="N144" s="24"/>
    </row>
    <row r="145" customFormat="false" ht="15" hidden="false" customHeight="false" outlineLevel="0" collapsed="false">
      <c r="A145" s="19" t="str">
        <f aca="false">IF($D145="","",COUNTA($D$7:$D145))</f>
        <v/>
      </c>
      <c r="B145" s="20"/>
      <c r="C145" s="31" t="str">
        <f aca="false">IFERROR(VLOOKUP($B145,社員名簿!$B$7:$M$66,2,0),"")</f>
        <v/>
      </c>
      <c r="D145" s="20"/>
      <c r="E145" s="20"/>
      <c r="F145" s="20"/>
      <c r="G145" s="21"/>
      <c r="H145" s="21"/>
      <c r="I145" s="22"/>
      <c r="J145" s="32" t="str">
        <f aca="false">IF($D145="","",IF($H145&lt;&gt;"",$H145,IF(OR($G145="",$I145=""),"",EDATE($G145,$I145*12))))</f>
        <v/>
      </c>
      <c r="K145" s="33" t="str">
        <f aca="true">IF($J145="","",$J145-TODAY())</f>
        <v/>
      </c>
      <c r="L145" s="23" t="str">
        <f aca="true">IF($D145="","",IF($J145="","期限なし",IF(TODAY()&gt;$J145,"期限切れ "&amp;TEXT(TODAY()-$J145,"0")&amp;"日",IF($J145-TODAY()&lt;=90,"更新まで "&amp;TEXT($J145-TODAY(),"0")&amp;"日","有効 あと"&amp;TEXT($J145-TODAY(),"0")&amp;"日"))))</f>
        <v/>
      </c>
      <c r="M145" s="20"/>
      <c r="N145" s="24"/>
    </row>
    <row r="146" customFormat="false" ht="15" hidden="false" customHeight="false" outlineLevel="0" collapsed="false">
      <c r="A146" s="19" t="str">
        <f aca="false">IF($D146="","",COUNTA($D$7:$D146))</f>
        <v/>
      </c>
      <c r="B146" s="20"/>
      <c r="C146" s="31" t="str">
        <f aca="false">IFERROR(VLOOKUP($B146,社員名簿!$B$7:$M$66,2,0),"")</f>
        <v/>
      </c>
      <c r="D146" s="20"/>
      <c r="E146" s="20"/>
      <c r="F146" s="20"/>
      <c r="G146" s="21"/>
      <c r="H146" s="21"/>
      <c r="I146" s="22"/>
      <c r="J146" s="32" t="str">
        <f aca="false">IF($D146="","",IF($H146&lt;&gt;"",$H146,IF(OR($G146="",$I146=""),"",EDATE($G146,$I146*12))))</f>
        <v/>
      </c>
      <c r="K146" s="33" t="str">
        <f aca="true">IF($J146="","",$J146-TODAY())</f>
        <v/>
      </c>
      <c r="L146" s="23" t="str">
        <f aca="true">IF($D146="","",IF($J146="","期限なし",IF(TODAY()&gt;$J146,"期限切れ "&amp;TEXT(TODAY()-$J146,"0")&amp;"日",IF($J146-TODAY()&lt;=90,"更新まで "&amp;TEXT($J146-TODAY(),"0")&amp;"日","有効 あと"&amp;TEXT($J146-TODAY(),"0")&amp;"日"))))</f>
        <v/>
      </c>
      <c r="M146" s="20"/>
      <c r="N146" s="24"/>
    </row>
    <row r="147" customFormat="false" ht="15" hidden="false" customHeight="false" outlineLevel="0" collapsed="false">
      <c r="A147" s="19" t="str">
        <f aca="false">IF($D147="","",COUNTA($D$7:$D147))</f>
        <v/>
      </c>
      <c r="B147" s="20"/>
      <c r="C147" s="31" t="str">
        <f aca="false">IFERROR(VLOOKUP($B147,社員名簿!$B$7:$M$66,2,0),"")</f>
        <v/>
      </c>
      <c r="D147" s="20"/>
      <c r="E147" s="20"/>
      <c r="F147" s="20"/>
      <c r="G147" s="21"/>
      <c r="H147" s="21"/>
      <c r="I147" s="22"/>
      <c r="J147" s="32" t="str">
        <f aca="false">IF($D147="","",IF($H147&lt;&gt;"",$H147,IF(OR($G147="",$I147=""),"",EDATE($G147,$I147*12))))</f>
        <v/>
      </c>
      <c r="K147" s="33" t="str">
        <f aca="true">IF($J147="","",$J147-TODAY())</f>
        <v/>
      </c>
      <c r="L147" s="23" t="str">
        <f aca="true">IF($D147="","",IF($J147="","期限なし",IF(TODAY()&gt;$J147,"期限切れ "&amp;TEXT(TODAY()-$J147,"0")&amp;"日",IF($J147-TODAY()&lt;=90,"更新まで "&amp;TEXT($J147-TODAY(),"0")&amp;"日","有効 あと"&amp;TEXT($J147-TODAY(),"0")&amp;"日"))))</f>
        <v/>
      </c>
      <c r="M147" s="20"/>
      <c r="N147" s="24"/>
    </row>
    <row r="148" customFormat="false" ht="15" hidden="false" customHeight="false" outlineLevel="0" collapsed="false">
      <c r="A148" s="19" t="str">
        <f aca="false">IF($D148="","",COUNTA($D$7:$D148))</f>
        <v/>
      </c>
      <c r="B148" s="20"/>
      <c r="C148" s="31" t="str">
        <f aca="false">IFERROR(VLOOKUP($B148,社員名簿!$B$7:$M$66,2,0),"")</f>
        <v/>
      </c>
      <c r="D148" s="20"/>
      <c r="E148" s="20"/>
      <c r="F148" s="20"/>
      <c r="G148" s="21"/>
      <c r="H148" s="21"/>
      <c r="I148" s="22"/>
      <c r="J148" s="32" t="str">
        <f aca="false">IF($D148="","",IF($H148&lt;&gt;"",$H148,IF(OR($G148="",$I148=""),"",EDATE($G148,$I148*12))))</f>
        <v/>
      </c>
      <c r="K148" s="33" t="str">
        <f aca="true">IF($J148="","",$J148-TODAY())</f>
        <v/>
      </c>
      <c r="L148" s="23" t="str">
        <f aca="true">IF($D148="","",IF($J148="","期限なし",IF(TODAY()&gt;$J148,"期限切れ "&amp;TEXT(TODAY()-$J148,"0")&amp;"日",IF($J148-TODAY()&lt;=90,"更新まで "&amp;TEXT($J148-TODAY(),"0")&amp;"日","有効 あと"&amp;TEXT($J148-TODAY(),"0")&amp;"日"))))</f>
        <v/>
      </c>
      <c r="M148" s="20"/>
      <c r="N148" s="24"/>
    </row>
    <row r="149" customFormat="false" ht="15" hidden="false" customHeight="false" outlineLevel="0" collapsed="false">
      <c r="A149" s="19" t="str">
        <f aca="false">IF($D149="","",COUNTA($D$7:$D149))</f>
        <v/>
      </c>
      <c r="B149" s="20"/>
      <c r="C149" s="31" t="str">
        <f aca="false">IFERROR(VLOOKUP($B149,社員名簿!$B$7:$M$66,2,0),"")</f>
        <v/>
      </c>
      <c r="D149" s="20"/>
      <c r="E149" s="20"/>
      <c r="F149" s="20"/>
      <c r="G149" s="21"/>
      <c r="H149" s="21"/>
      <c r="I149" s="22"/>
      <c r="J149" s="32" t="str">
        <f aca="false">IF($D149="","",IF($H149&lt;&gt;"",$H149,IF(OR($G149="",$I149=""),"",EDATE($G149,$I149*12))))</f>
        <v/>
      </c>
      <c r="K149" s="33" t="str">
        <f aca="true">IF($J149="","",$J149-TODAY())</f>
        <v/>
      </c>
      <c r="L149" s="23" t="str">
        <f aca="true">IF($D149="","",IF($J149="","期限なし",IF(TODAY()&gt;$J149,"期限切れ "&amp;TEXT(TODAY()-$J149,"0")&amp;"日",IF($J149-TODAY()&lt;=90,"更新まで "&amp;TEXT($J149-TODAY(),"0")&amp;"日","有効 あと"&amp;TEXT($J149-TODAY(),"0")&amp;"日"))))</f>
        <v/>
      </c>
      <c r="M149" s="20"/>
      <c r="N149" s="24"/>
    </row>
    <row r="150" customFormat="false" ht="15" hidden="false" customHeight="false" outlineLevel="0" collapsed="false">
      <c r="A150" s="19" t="str">
        <f aca="false">IF($D150="","",COUNTA($D$7:$D150))</f>
        <v/>
      </c>
      <c r="B150" s="20"/>
      <c r="C150" s="31" t="str">
        <f aca="false">IFERROR(VLOOKUP($B150,社員名簿!$B$7:$M$66,2,0),"")</f>
        <v/>
      </c>
      <c r="D150" s="20"/>
      <c r="E150" s="20"/>
      <c r="F150" s="20"/>
      <c r="G150" s="21"/>
      <c r="H150" s="21"/>
      <c r="I150" s="22"/>
      <c r="J150" s="32" t="str">
        <f aca="false">IF($D150="","",IF($H150&lt;&gt;"",$H150,IF(OR($G150="",$I150=""),"",EDATE($G150,$I150*12))))</f>
        <v/>
      </c>
      <c r="K150" s="33" t="str">
        <f aca="true">IF($J150="","",$J150-TODAY())</f>
        <v/>
      </c>
      <c r="L150" s="23" t="str">
        <f aca="true">IF($D150="","",IF($J150="","期限なし",IF(TODAY()&gt;$J150,"期限切れ "&amp;TEXT(TODAY()-$J150,"0")&amp;"日",IF($J150-TODAY()&lt;=90,"更新まで "&amp;TEXT($J150-TODAY(),"0")&amp;"日","有効 あと"&amp;TEXT($J150-TODAY(),"0")&amp;"日"))))</f>
        <v/>
      </c>
      <c r="M150" s="20"/>
      <c r="N150" s="24"/>
    </row>
    <row r="151" customFormat="false" ht="15" hidden="false" customHeight="false" outlineLevel="0" collapsed="false">
      <c r="A151" s="19" t="str">
        <f aca="false">IF($D151="","",COUNTA($D$7:$D151))</f>
        <v/>
      </c>
      <c r="B151" s="20"/>
      <c r="C151" s="31" t="str">
        <f aca="false">IFERROR(VLOOKUP($B151,社員名簿!$B$7:$M$66,2,0),"")</f>
        <v/>
      </c>
      <c r="D151" s="20"/>
      <c r="E151" s="20"/>
      <c r="F151" s="20"/>
      <c r="G151" s="21"/>
      <c r="H151" s="21"/>
      <c r="I151" s="22"/>
      <c r="J151" s="32" t="str">
        <f aca="false">IF($D151="","",IF($H151&lt;&gt;"",$H151,IF(OR($G151="",$I151=""),"",EDATE($G151,$I151*12))))</f>
        <v/>
      </c>
      <c r="K151" s="33" t="str">
        <f aca="true">IF($J151="","",$J151-TODAY())</f>
        <v/>
      </c>
      <c r="L151" s="23" t="str">
        <f aca="true">IF($D151="","",IF($J151="","期限なし",IF(TODAY()&gt;$J151,"期限切れ "&amp;TEXT(TODAY()-$J151,"0")&amp;"日",IF($J151-TODAY()&lt;=90,"更新まで "&amp;TEXT($J151-TODAY(),"0")&amp;"日","有効 あと"&amp;TEXT($J151-TODAY(),"0")&amp;"日"))))</f>
        <v/>
      </c>
      <c r="M151" s="20"/>
      <c r="N151" s="24"/>
    </row>
    <row r="152" customFormat="false" ht="15" hidden="false" customHeight="false" outlineLevel="0" collapsed="false">
      <c r="A152" s="19" t="str">
        <f aca="false">IF($D152="","",COUNTA($D$7:$D152))</f>
        <v/>
      </c>
      <c r="B152" s="20"/>
      <c r="C152" s="31" t="str">
        <f aca="false">IFERROR(VLOOKUP($B152,社員名簿!$B$7:$M$66,2,0),"")</f>
        <v/>
      </c>
      <c r="D152" s="20"/>
      <c r="E152" s="20"/>
      <c r="F152" s="20"/>
      <c r="G152" s="21"/>
      <c r="H152" s="21"/>
      <c r="I152" s="22"/>
      <c r="J152" s="32" t="str">
        <f aca="false">IF($D152="","",IF($H152&lt;&gt;"",$H152,IF(OR($G152="",$I152=""),"",EDATE($G152,$I152*12))))</f>
        <v/>
      </c>
      <c r="K152" s="33" t="str">
        <f aca="true">IF($J152="","",$J152-TODAY())</f>
        <v/>
      </c>
      <c r="L152" s="23" t="str">
        <f aca="true">IF($D152="","",IF($J152="","期限なし",IF(TODAY()&gt;$J152,"期限切れ "&amp;TEXT(TODAY()-$J152,"0")&amp;"日",IF($J152-TODAY()&lt;=90,"更新まで "&amp;TEXT($J152-TODAY(),"0")&amp;"日","有効 あと"&amp;TEXT($J152-TODAY(),"0")&amp;"日"))))</f>
        <v/>
      </c>
      <c r="M152" s="20"/>
      <c r="N152" s="24"/>
    </row>
    <row r="153" customFormat="false" ht="15" hidden="false" customHeight="false" outlineLevel="0" collapsed="false">
      <c r="A153" s="19" t="str">
        <f aca="false">IF($D153="","",COUNTA($D$7:$D153))</f>
        <v/>
      </c>
      <c r="B153" s="20"/>
      <c r="C153" s="31" t="str">
        <f aca="false">IFERROR(VLOOKUP($B153,社員名簿!$B$7:$M$66,2,0),"")</f>
        <v/>
      </c>
      <c r="D153" s="20"/>
      <c r="E153" s="20"/>
      <c r="F153" s="20"/>
      <c r="G153" s="21"/>
      <c r="H153" s="21"/>
      <c r="I153" s="22"/>
      <c r="J153" s="32" t="str">
        <f aca="false">IF($D153="","",IF($H153&lt;&gt;"",$H153,IF(OR($G153="",$I153=""),"",EDATE($G153,$I153*12))))</f>
        <v/>
      </c>
      <c r="K153" s="33" t="str">
        <f aca="true">IF($J153="","",$J153-TODAY())</f>
        <v/>
      </c>
      <c r="L153" s="23" t="str">
        <f aca="true">IF($D153="","",IF($J153="","期限なし",IF(TODAY()&gt;$J153,"期限切れ "&amp;TEXT(TODAY()-$J153,"0")&amp;"日",IF($J153-TODAY()&lt;=90,"更新まで "&amp;TEXT($J153-TODAY(),"0")&amp;"日","有効 あと"&amp;TEXT($J153-TODAY(),"0")&amp;"日"))))</f>
        <v/>
      </c>
      <c r="M153" s="20"/>
      <c r="N153" s="24"/>
    </row>
    <row r="154" customFormat="false" ht="15" hidden="false" customHeight="false" outlineLevel="0" collapsed="false">
      <c r="A154" s="19" t="str">
        <f aca="false">IF($D154="","",COUNTA($D$7:$D154))</f>
        <v/>
      </c>
      <c r="B154" s="20"/>
      <c r="C154" s="31" t="str">
        <f aca="false">IFERROR(VLOOKUP($B154,社員名簿!$B$7:$M$66,2,0),"")</f>
        <v/>
      </c>
      <c r="D154" s="20"/>
      <c r="E154" s="20"/>
      <c r="F154" s="20"/>
      <c r="G154" s="21"/>
      <c r="H154" s="21"/>
      <c r="I154" s="22"/>
      <c r="J154" s="32" t="str">
        <f aca="false">IF($D154="","",IF($H154&lt;&gt;"",$H154,IF(OR($G154="",$I154=""),"",EDATE($G154,$I154*12))))</f>
        <v/>
      </c>
      <c r="K154" s="33" t="str">
        <f aca="true">IF($J154="","",$J154-TODAY())</f>
        <v/>
      </c>
      <c r="L154" s="23" t="str">
        <f aca="true">IF($D154="","",IF($J154="","期限なし",IF(TODAY()&gt;$J154,"期限切れ "&amp;TEXT(TODAY()-$J154,"0")&amp;"日",IF($J154-TODAY()&lt;=90,"更新まで "&amp;TEXT($J154-TODAY(),"0")&amp;"日","有効 あと"&amp;TEXT($J154-TODAY(),"0")&amp;"日"))))</f>
        <v/>
      </c>
      <c r="M154" s="20"/>
      <c r="N154" s="24"/>
    </row>
    <row r="155" customFormat="false" ht="15" hidden="false" customHeight="false" outlineLevel="0" collapsed="false">
      <c r="A155" s="19" t="str">
        <f aca="false">IF($D155="","",COUNTA($D$7:$D155))</f>
        <v/>
      </c>
      <c r="B155" s="20"/>
      <c r="C155" s="31" t="str">
        <f aca="false">IFERROR(VLOOKUP($B155,社員名簿!$B$7:$M$66,2,0),"")</f>
        <v/>
      </c>
      <c r="D155" s="20"/>
      <c r="E155" s="20"/>
      <c r="F155" s="20"/>
      <c r="G155" s="21"/>
      <c r="H155" s="21"/>
      <c r="I155" s="22"/>
      <c r="J155" s="32" t="str">
        <f aca="false">IF($D155="","",IF($H155&lt;&gt;"",$H155,IF(OR($G155="",$I155=""),"",EDATE($G155,$I155*12))))</f>
        <v/>
      </c>
      <c r="K155" s="33" t="str">
        <f aca="true">IF($J155="","",$J155-TODAY())</f>
        <v/>
      </c>
      <c r="L155" s="23" t="str">
        <f aca="true">IF($D155="","",IF($J155="","期限なし",IF(TODAY()&gt;$J155,"期限切れ "&amp;TEXT(TODAY()-$J155,"0")&amp;"日",IF($J155-TODAY()&lt;=90,"更新まで "&amp;TEXT($J155-TODAY(),"0")&amp;"日","有効 あと"&amp;TEXT($J155-TODAY(),"0")&amp;"日"))))</f>
        <v/>
      </c>
      <c r="M155" s="20"/>
      <c r="N155" s="24"/>
    </row>
    <row r="156" customFormat="false" ht="15" hidden="false" customHeight="false" outlineLevel="0" collapsed="false">
      <c r="A156" s="19" t="str">
        <f aca="false">IF($D156="","",COUNTA($D$7:$D156))</f>
        <v/>
      </c>
      <c r="B156" s="20"/>
      <c r="C156" s="31" t="str">
        <f aca="false">IFERROR(VLOOKUP($B156,社員名簿!$B$7:$M$66,2,0),"")</f>
        <v/>
      </c>
      <c r="D156" s="20"/>
      <c r="E156" s="20"/>
      <c r="F156" s="20"/>
      <c r="G156" s="21"/>
      <c r="H156" s="21"/>
      <c r="I156" s="22"/>
      <c r="J156" s="32" t="str">
        <f aca="false">IF($D156="","",IF($H156&lt;&gt;"",$H156,IF(OR($G156="",$I156=""),"",EDATE($G156,$I156*12))))</f>
        <v/>
      </c>
      <c r="K156" s="33" t="str">
        <f aca="true">IF($J156="","",$J156-TODAY())</f>
        <v/>
      </c>
      <c r="L156" s="23" t="str">
        <f aca="true">IF($D156="","",IF($J156="","期限なし",IF(TODAY()&gt;$J156,"期限切れ "&amp;TEXT(TODAY()-$J156,"0")&amp;"日",IF($J156-TODAY()&lt;=90,"更新まで "&amp;TEXT($J156-TODAY(),"0")&amp;"日","有効 あと"&amp;TEXT($J156-TODAY(),"0")&amp;"日"))))</f>
        <v/>
      </c>
      <c r="M156" s="20"/>
      <c r="N156" s="24"/>
    </row>
    <row r="157" customFormat="false" ht="15" hidden="false" customHeight="false" outlineLevel="0" collapsed="false">
      <c r="A157" s="19" t="str">
        <f aca="false">IF($D157="","",COUNTA($D$7:$D157))</f>
        <v/>
      </c>
      <c r="B157" s="20"/>
      <c r="C157" s="31" t="str">
        <f aca="false">IFERROR(VLOOKUP($B157,社員名簿!$B$7:$M$66,2,0),"")</f>
        <v/>
      </c>
      <c r="D157" s="20"/>
      <c r="E157" s="20"/>
      <c r="F157" s="20"/>
      <c r="G157" s="21"/>
      <c r="H157" s="21"/>
      <c r="I157" s="22"/>
      <c r="J157" s="32" t="str">
        <f aca="false">IF($D157="","",IF($H157&lt;&gt;"",$H157,IF(OR($G157="",$I157=""),"",EDATE($G157,$I157*12))))</f>
        <v/>
      </c>
      <c r="K157" s="33" t="str">
        <f aca="true">IF($J157="","",$J157-TODAY())</f>
        <v/>
      </c>
      <c r="L157" s="23" t="str">
        <f aca="true">IF($D157="","",IF($J157="","期限なし",IF(TODAY()&gt;$J157,"期限切れ "&amp;TEXT(TODAY()-$J157,"0")&amp;"日",IF($J157-TODAY()&lt;=90,"更新まで "&amp;TEXT($J157-TODAY(),"0")&amp;"日","有効 あと"&amp;TEXT($J157-TODAY(),"0")&amp;"日"))))</f>
        <v/>
      </c>
      <c r="M157" s="20"/>
      <c r="N157" s="24"/>
    </row>
    <row r="158" customFormat="false" ht="15" hidden="false" customHeight="false" outlineLevel="0" collapsed="false">
      <c r="A158" s="19" t="str">
        <f aca="false">IF($D158="","",COUNTA($D$7:$D158))</f>
        <v/>
      </c>
      <c r="B158" s="20"/>
      <c r="C158" s="31" t="str">
        <f aca="false">IFERROR(VLOOKUP($B158,社員名簿!$B$7:$M$66,2,0),"")</f>
        <v/>
      </c>
      <c r="D158" s="20"/>
      <c r="E158" s="20"/>
      <c r="F158" s="20"/>
      <c r="G158" s="21"/>
      <c r="H158" s="21"/>
      <c r="I158" s="22"/>
      <c r="J158" s="32" t="str">
        <f aca="false">IF($D158="","",IF($H158&lt;&gt;"",$H158,IF(OR($G158="",$I158=""),"",EDATE($G158,$I158*12))))</f>
        <v/>
      </c>
      <c r="K158" s="33" t="str">
        <f aca="true">IF($J158="","",$J158-TODAY())</f>
        <v/>
      </c>
      <c r="L158" s="23" t="str">
        <f aca="true">IF($D158="","",IF($J158="","期限なし",IF(TODAY()&gt;$J158,"期限切れ "&amp;TEXT(TODAY()-$J158,"0")&amp;"日",IF($J158-TODAY()&lt;=90,"更新まで "&amp;TEXT($J158-TODAY(),"0")&amp;"日","有効 あと"&amp;TEXT($J158-TODAY(),"0")&amp;"日"))))</f>
        <v/>
      </c>
      <c r="M158" s="20"/>
      <c r="N158" s="24"/>
    </row>
    <row r="159" customFormat="false" ht="15" hidden="false" customHeight="false" outlineLevel="0" collapsed="false">
      <c r="A159" s="19" t="str">
        <f aca="false">IF($D159="","",COUNTA($D$7:$D159))</f>
        <v/>
      </c>
      <c r="B159" s="20"/>
      <c r="C159" s="31" t="str">
        <f aca="false">IFERROR(VLOOKUP($B159,社員名簿!$B$7:$M$66,2,0),"")</f>
        <v/>
      </c>
      <c r="D159" s="20"/>
      <c r="E159" s="20"/>
      <c r="F159" s="20"/>
      <c r="G159" s="21"/>
      <c r="H159" s="21"/>
      <c r="I159" s="22"/>
      <c r="J159" s="32" t="str">
        <f aca="false">IF($D159="","",IF($H159&lt;&gt;"",$H159,IF(OR($G159="",$I159=""),"",EDATE($G159,$I159*12))))</f>
        <v/>
      </c>
      <c r="K159" s="33" t="str">
        <f aca="true">IF($J159="","",$J159-TODAY())</f>
        <v/>
      </c>
      <c r="L159" s="23" t="str">
        <f aca="true">IF($D159="","",IF($J159="","期限なし",IF(TODAY()&gt;$J159,"期限切れ "&amp;TEXT(TODAY()-$J159,"0")&amp;"日",IF($J159-TODAY()&lt;=90,"更新まで "&amp;TEXT($J159-TODAY(),"0")&amp;"日","有効 あと"&amp;TEXT($J159-TODAY(),"0")&amp;"日"))))</f>
        <v/>
      </c>
      <c r="M159" s="20"/>
      <c r="N159" s="24"/>
    </row>
    <row r="160" customFormat="false" ht="15" hidden="false" customHeight="false" outlineLevel="0" collapsed="false">
      <c r="A160" s="19" t="str">
        <f aca="false">IF($D160="","",COUNTA($D$7:$D160))</f>
        <v/>
      </c>
      <c r="B160" s="20"/>
      <c r="C160" s="31" t="str">
        <f aca="false">IFERROR(VLOOKUP($B160,社員名簿!$B$7:$M$66,2,0),"")</f>
        <v/>
      </c>
      <c r="D160" s="20"/>
      <c r="E160" s="20"/>
      <c r="F160" s="20"/>
      <c r="G160" s="21"/>
      <c r="H160" s="21"/>
      <c r="I160" s="22"/>
      <c r="J160" s="32" t="str">
        <f aca="false">IF($D160="","",IF($H160&lt;&gt;"",$H160,IF(OR($G160="",$I160=""),"",EDATE($G160,$I160*12))))</f>
        <v/>
      </c>
      <c r="K160" s="33" t="str">
        <f aca="true">IF($J160="","",$J160-TODAY())</f>
        <v/>
      </c>
      <c r="L160" s="23" t="str">
        <f aca="true">IF($D160="","",IF($J160="","期限なし",IF(TODAY()&gt;$J160,"期限切れ "&amp;TEXT(TODAY()-$J160,"0")&amp;"日",IF($J160-TODAY()&lt;=90,"更新まで "&amp;TEXT($J160-TODAY(),"0")&amp;"日","有効 あと"&amp;TEXT($J160-TODAY(),"0")&amp;"日"))))</f>
        <v/>
      </c>
      <c r="M160" s="20"/>
      <c r="N160" s="24"/>
    </row>
    <row r="161" customFormat="false" ht="15" hidden="false" customHeight="false" outlineLevel="0" collapsed="false">
      <c r="A161" s="19" t="str">
        <f aca="false">IF($D161="","",COUNTA($D$7:$D161))</f>
        <v/>
      </c>
      <c r="B161" s="20"/>
      <c r="C161" s="31" t="str">
        <f aca="false">IFERROR(VLOOKUP($B161,社員名簿!$B$7:$M$66,2,0),"")</f>
        <v/>
      </c>
      <c r="D161" s="20"/>
      <c r="E161" s="20"/>
      <c r="F161" s="20"/>
      <c r="G161" s="21"/>
      <c r="H161" s="21"/>
      <c r="I161" s="22"/>
      <c r="J161" s="32" t="str">
        <f aca="false">IF($D161="","",IF($H161&lt;&gt;"",$H161,IF(OR($G161="",$I161=""),"",EDATE($G161,$I161*12))))</f>
        <v/>
      </c>
      <c r="K161" s="33" t="str">
        <f aca="true">IF($J161="","",$J161-TODAY())</f>
        <v/>
      </c>
      <c r="L161" s="23" t="str">
        <f aca="true">IF($D161="","",IF($J161="","期限なし",IF(TODAY()&gt;$J161,"期限切れ "&amp;TEXT(TODAY()-$J161,"0")&amp;"日",IF($J161-TODAY()&lt;=90,"更新まで "&amp;TEXT($J161-TODAY(),"0")&amp;"日","有効 あと"&amp;TEXT($J161-TODAY(),"0")&amp;"日"))))</f>
        <v/>
      </c>
      <c r="M161" s="20"/>
      <c r="N161" s="24"/>
    </row>
    <row r="162" customFormat="false" ht="15" hidden="false" customHeight="false" outlineLevel="0" collapsed="false">
      <c r="A162" s="19" t="str">
        <f aca="false">IF($D162="","",COUNTA($D$7:$D162))</f>
        <v/>
      </c>
      <c r="B162" s="20"/>
      <c r="C162" s="31" t="str">
        <f aca="false">IFERROR(VLOOKUP($B162,社員名簿!$B$7:$M$66,2,0),"")</f>
        <v/>
      </c>
      <c r="D162" s="20"/>
      <c r="E162" s="20"/>
      <c r="F162" s="20"/>
      <c r="G162" s="21"/>
      <c r="H162" s="21"/>
      <c r="I162" s="22"/>
      <c r="J162" s="32" t="str">
        <f aca="false">IF($D162="","",IF($H162&lt;&gt;"",$H162,IF(OR($G162="",$I162=""),"",EDATE($G162,$I162*12))))</f>
        <v/>
      </c>
      <c r="K162" s="33" t="str">
        <f aca="true">IF($J162="","",$J162-TODAY())</f>
        <v/>
      </c>
      <c r="L162" s="23" t="str">
        <f aca="true">IF($D162="","",IF($J162="","期限なし",IF(TODAY()&gt;$J162,"期限切れ "&amp;TEXT(TODAY()-$J162,"0")&amp;"日",IF($J162-TODAY()&lt;=90,"更新まで "&amp;TEXT($J162-TODAY(),"0")&amp;"日","有効 あと"&amp;TEXT($J162-TODAY(),"0")&amp;"日"))))</f>
        <v/>
      </c>
      <c r="M162" s="20"/>
      <c r="N162" s="24"/>
    </row>
    <row r="163" customFormat="false" ht="15" hidden="false" customHeight="false" outlineLevel="0" collapsed="false">
      <c r="A163" s="19" t="str">
        <f aca="false">IF($D163="","",COUNTA($D$7:$D163))</f>
        <v/>
      </c>
      <c r="B163" s="20"/>
      <c r="C163" s="31" t="str">
        <f aca="false">IFERROR(VLOOKUP($B163,社員名簿!$B$7:$M$66,2,0),"")</f>
        <v/>
      </c>
      <c r="D163" s="20"/>
      <c r="E163" s="20"/>
      <c r="F163" s="20"/>
      <c r="G163" s="21"/>
      <c r="H163" s="21"/>
      <c r="I163" s="22"/>
      <c r="J163" s="32" t="str">
        <f aca="false">IF($D163="","",IF($H163&lt;&gt;"",$H163,IF(OR($G163="",$I163=""),"",EDATE($G163,$I163*12))))</f>
        <v/>
      </c>
      <c r="K163" s="33" t="str">
        <f aca="true">IF($J163="","",$J163-TODAY())</f>
        <v/>
      </c>
      <c r="L163" s="23" t="str">
        <f aca="true">IF($D163="","",IF($J163="","期限なし",IF(TODAY()&gt;$J163,"期限切れ "&amp;TEXT(TODAY()-$J163,"0")&amp;"日",IF($J163-TODAY()&lt;=90,"更新まで "&amp;TEXT($J163-TODAY(),"0")&amp;"日","有効 あと"&amp;TEXT($J163-TODAY(),"0")&amp;"日"))))</f>
        <v/>
      </c>
      <c r="M163" s="20"/>
      <c r="N163" s="24"/>
    </row>
    <row r="164" customFormat="false" ht="15" hidden="false" customHeight="false" outlineLevel="0" collapsed="false">
      <c r="A164" s="19" t="str">
        <f aca="false">IF($D164="","",COUNTA($D$7:$D164))</f>
        <v/>
      </c>
      <c r="B164" s="20"/>
      <c r="C164" s="31" t="str">
        <f aca="false">IFERROR(VLOOKUP($B164,社員名簿!$B$7:$M$66,2,0),"")</f>
        <v/>
      </c>
      <c r="D164" s="20"/>
      <c r="E164" s="20"/>
      <c r="F164" s="20"/>
      <c r="G164" s="21"/>
      <c r="H164" s="21"/>
      <c r="I164" s="22"/>
      <c r="J164" s="32" t="str">
        <f aca="false">IF($D164="","",IF($H164&lt;&gt;"",$H164,IF(OR($G164="",$I164=""),"",EDATE($G164,$I164*12))))</f>
        <v/>
      </c>
      <c r="K164" s="33" t="str">
        <f aca="true">IF($J164="","",$J164-TODAY())</f>
        <v/>
      </c>
      <c r="L164" s="23" t="str">
        <f aca="true">IF($D164="","",IF($J164="","期限なし",IF(TODAY()&gt;$J164,"期限切れ "&amp;TEXT(TODAY()-$J164,"0")&amp;"日",IF($J164-TODAY()&lt;=90,"更新まで "&amp;TEXT($J164-TODAY(),"0")&amp;"日","有効 あと"&amp;TEXT($J164-TODAY(),"0")&amp;"日"))))</f>
        <v/>
      </c>
      <c r="M164" s="20"/>
      <c r="N164" s="24"/>
    </row>
    <row r="165" customFormat="false" ht="15" hidden="false" customHeight="false" outlineLevel="0" collapsed="false">
      <c r="A165" s="19" t="str">
        <f aca="false">IF($D165="","",COUNTA($D$7:$D165))</f>
        <v/>
      </c>
      <c r="B165" s="20"/>
      <c r="C165" s="31" t="str">
        <f aca="false">IFERROR(VLOOKUP($B165,社員名簿!$B$7:$M$66,2,0),"")</f>
        <v/>
      </c>
      <c r="D165" s="20"/>
      <c r="E165" s="20"/>
      <c r="F165" s="20"/>
      <c r="G165" s="21"/>
      <c r="H165" s="21"/>
      <c r="I165" s="22"/>
      <c r="J165" s="32" t="str">
        <f aca="false">IF($D165="","",IF($H165&lt;&gt;"",$H165,IF(OR($G165="",$I165=""),"",EDATE($G165,$I165*12))))</f>
        <v/>
      </c>
      <c r="K165" s="33" t="str">
        <f aca="true">IF($J165="","",$J165-TODAY())</f>
        <v/>
      </c>
      <c r="L165" s="23" t="str">
        <f aca="true">IF($D165="","",IF($J165="","期限なし",IF(TODAY()&gt;$J165,"期限切れ "&amp;TEXT(TODAY()-$J165,"0")&amp;"日",IF($J165-TODAY()&lt;=90,"更新まで "&amp;TEXT($J165-TODAY(),"0")&amp;"日","有効 あと"&amp;TEXT($J165-TODAY(),"0")&amp;"日"))))</f>
        <v/>
      </c>
      <c r="M165" s="20"/>
      <c r="N165" s="24"/>
    </row>
    <row r="166" customFormat="false" ht="15" hidden="false" customHeight="false" outlineLevel="0" collapsed="false">
      <c r="A166" s="19" t="str">
        <f aca="false">IF($D166="","",COUNTA($D$7:$D166))</f>
        <v/>
      </c>
      <c r="B166" s="20"/>
      <c r="C166" s="31" t="str">
        <f aca="false">IFERROR(VLOOKUP($B166,社員名簿!$B$7:$M$66,2,0),"")</f>
        <v/>
      </c>
      <c r="D166" s="20"/>
      <c r="E166" s="20"/>
      <c r="F166" s="20"/>
      <c r="G166" s="21"/>
      <c r="H166" s="21"/>
      <c r="I166" s="22"/>
      <c r="J166" s="32" t="str">
        <f aca="false">IF($D166="","",IF($H166&lt;&gt;"",$H166,IF(OR($G166="",$I166=""),"",EDATE($G166,$I166*12))))</f>
        <v/>
      </c>
      <c r="K166" s="33" t="str">
        <f aca="true">IF($J166="","",$J166-TODAY())</f>
        <v/>
      </c>
      <c r="L166" s="23" t="str">
        <f aca="true">IF($D166="","",IF($J166="","期限なし",IF(TODAY()&gt;$J166,"期限切れ "&amp;TEXT(TODAY()-$J166,"0")&amp;"日",IF($J166-TODAY()&lt;=90,"更新まで "&amp;TEXT($J166-TODAY(),"0")&amp;"日","有効 あと"&amp;TEXT($J166-TODAY(),"0")&amp;"日"))))</f>
        <v/>
      </c>
      <c r="M166" s="20"/>
      <c r="N166" s="24"/>
    </row>
    <row r="167" customFormat="false" ht="15" hidden="false" customHeight="false" outlineLevel="0" collapsed="false">
      <c r="A167" s="19" t="str">
        <f aca="false">IF($D167="","",COUNTA($D$7:$D167))</f>
        <v/>
      </c>
      <c r="B167" s="20"/>
      <c r="C167" s="31" t="str">
        <f aca="false">IFERROR(VLOOKUP($B167,社員名簿!$B$7:$M$66,2,0),"")</f>
        <v/>
      </c>
      <c r="D167" s="20"/>
      <c r="E167" s="20"/>
      <c r="F167" s="20"/>
      <c r="G167" s="21"/>
      <c r="H167" s="21"/>
      <c r="I167" s="22"/>
      <c r="J167" s="32" t="str">
        <f aca="false">IF($D167="","",IF($H167&lt;&gt;"",$H167,IF(OR($G167="",$I167=""),"",EDATE($G167,$I167*12))))</f>
        <v/>
      </c>
      <c r="K167" s="33" t="str">
        <f aca="true">IF($J167="","",$J167-TODAY())</f>
        <v/>
      </c>
      <c r="L167" s="23" t="str">
        <f aca="true">IF($D167="","",IF($J167="","期限なし",IF(TODAY()&gt;$J167,"期限切れ "&amp;TEXT(TODAY()-$J167,"0")&amp;"日",IF($J167-TODAY()&lt;=90,"更新まで "&amp;TEXT($J167-TODAY(),"0")&amp;"日","有効 あと"&amp;TEXT($J167-TODAY(),"0")&amp;"日"))))</f>
        <v/>
      </c>
      <c r="M167" s="20"/>
      <c r="N167" s="24"/>
    </row>
    <row r="168" customFormat="false" ht="15" hidden="false" customHeight="false" outlineLevel="0" collapsed="false">
      <c r="A168" s="19" t="str">
        <f aca="false">IF($D168="","",COUNTA($D$7:$D168))</f>
        <v/>
      </c>
      <c r="B168" s="20"/>
      <c r="C168" s="31" t="str">
        <f aca="false">IFERROR(VLOOKUP($B168,社員名簿!$B$7:$M$66,2,0),"")</f>
        <v/>
      </c>
      <c r="D168" s="20"/>
      <c r="E168" s="20"/>
      <c r="F168" s="20"/>
      <c r="G168" s="21"/>
      <c r="H168" s="21"/>
      <c r="I168" s="22"/>
      <c r="J168" s="32" t="str">
        <f aca="false">IF($D168="","",IF($H168&lt;&gt;"",$H168,IF(OR($G168="",$I168=""),"",EDATE($G168,$I168*12))))</f>
        <v/>
      </c>
      <c r="K168" s="33" t="str">
        <f aca="true">IF($J168="","",$J168-TODAY())</f>
        <v/>
      </c>
      <c r="L168" s="23" t="str">
        <f aca="true">IF($D168="","",IF($J168="","期限なし",IF(TODAY()&gt;$J168,"期限切れ "&amp;TEXT(TODAY()-$J168,"0")&amp;"日",IF($J168-TODAY()&lt;=90,"更新まで "&amp;TEXT($J168-TODAY(),"0")&amp;"日","有効 あと"&amp;TEXT($J168-TODAY(),"0")&amp;"日"))))</f>
        <v/>
      </c>
      <c r="M168" s="20"/>
      <c r="N168" s="24"/>
    </row>
    <row r="169" customFormat="false" ht="15" hidden="false" customHeight="false" outlineLevel="0" collapsed="false">
      <c r="A169" s="19" t="str">
        <f aca="false">IF($D169="","",COUNTA($D$7:$D169))</f>
        <v/>
      </c>
      <c r="B169" s="20"/>
      <c r="C169" s="31" t="str">
        <f aca="false">IFERROR(VLOOKUP($B169,社員名簿!$B$7:$M$66,2,0),"")</f>
        <v/>
      </c>
      <c r="D169" s="20"/>
      <c r="E169" s="20"/>
      <c r="F169" s="20"/>
      <c r="G169" s="21"/>
      <c r="H169" s="21"/>
      <c r="I169" s="22"/>
      <c r="J169" s="32" t="str">
        <f aca="false">IF($D169="","",IF($H169&lt;&gt;"",$H169,IF(OR($G169="",$I169=""),"",EDATE($G169,$I169*12))))</f>
        <v/>
      </c>
      <c r="K169" s="33" t="str">
        <f aca="true">IF($J169="","",$J169-TODAY())</f>
        <v/>
      </c>
      <c r="L169" s="23" t="str">
        <f aca="true">IF($D169="","",IF($J169="","期限なし",IF(TODAY()&gt;$J169,"期限切れ "&amp;TEXT(TODAY()-$J169,"0")&amp;"日",IF($J169-TODAY()&lt;=90,"更新まで "&amp;TEXT($J169-TODAY(),"0")&amp;"日","有効 あと"&amp;TEXT($J169-TODAY(),"0")&amp;"日"))))</f>
        <v/>
      </c>
      <c r="M169" s="20"/>
      <c r="N169" s="24"/>
    </row>
    <row r="170" customFormat="false" ht="15" hidden="false" customHeight="false" outlineLevel="0" collapsed="false">
      <c r="A170" s="19" t="str">
        <f aca="false">IF($D170="","",COUNTA($D$7:$D170))</f>
        <v/>
      </c>
      <c r="B170" s="20"/>
      <c r="C170" s="31" t="str">
        <f aca="false">IFERROR(VLOOKUP($B170,社員名簿!$B$7:$M$66,2,0),"")</f>
        <v/>
      </c>
      <c r="D170" s="20"/>
      <c r="E170" s="20"/>
      <c r="F170" s="20"/>
      <c r="G170" s="21"/>
      <c r="H170" s="21"/>
      <c r="I170" s="22"/>
      <c r="J170" s="32" t="str">
        <f aca="false">IF($D170="","",IF($H170&lt;&gt;"",$H170,IF(OR($G170="",$I170=""),"",EDATE($G170,$I170*12))))</f>
        <v/>
      </c>
      <c r="K170" s="33" t="str">
        <f aca="true">IF($J170="","",$J170-TODAY())</f>
        <v/>
      </c>
      <c r="L170" s="23" t="str">
        <f aca="true">IF($D170="","",IF($J170="","期限なし",IF(TODAY()&gt;$J170,"期限切れ "&amp;TEXT(TODAY()-$J170,"0")&amp;"日",IF($J170-TODAY()&lt;=90,"更新まで "&amp;TEXT($J170-TODAY(),"0")&amp;"日","有効 あと"&amp;TEXT($J170-TODAY(),"0")&amp;"日"))))</f>
        <v/>
      </c>
      <c r="M170" s="20"/>
      <c r="N170" s="24"/>
    </row>
    <row r="171" customFormat="false" ht="15" hidden="false" customHeight="false" outlineLevel="0" collapsed="false">
      <c r="A171" s="19" t="str">
        <f aca="false">IF($D171="","",COUNTA($D$7:$D171))</f>
        <v/>
      </c>
      <c r="B171" s="20"/>
      <c r="C171" s="31" t="str">
        <f aca="false">IFERROR(VLOOKUP($B171,社員名簿!$B$7:$M$66,2,0),"")</f>
        <v/>
      </c>
      <c r="D171" s="20"/>
      <c r="E171" s="20"/>
      <c r="F171" s="20"/>
      <c r="G171" s="21"/>
      <c r="H171" s="21"/>
      <c r="I171" s="22"/>
      <c r="J171" s="32" t="str">
        <f aca="false">IF($D171="","",IF($H171&lt;&gt;"",$H171,IF(OR($G171="",$I171=""),"",EDATE($G171,$I171*12))))</f>
        <v/>
      </c>
      <c r="K171" s="33" t="str">
        <f aca="true">IF($J171="","",$J171-TODAY())</f>
        <v/>
      </c>
      <c r="L171" s="23" t="str">
        <f aca="true">IF($D171="","",IF($J171="","期限なし",IF(TODAY()&gt;$J171,"期限切れ "&amp;TEXT(TODAY()-$J171,"0")&amp;"日",IF($J171-TODAY()&lt;=90,"更新まで "&amp;TEXT($J171-TODAY(),"0")&amp;"日","有効 あと"&amp;TEXT($J171-TODAY(),"0")&amp;"日"))))</f>
        <v/>
      </c>
      <c r="M171" s="20"/>
      <c r="N171" s="24"/>
    </row>
    <row r="172" customFormat="false" ht="15" hidden="false" customHeight="false" outlineLevel="0" collapsed="false">
      <c r="A172" s="19" t="str">
        <f aca="false">IF($D172="","",COUNTA($D$7:$D172))</f>
        <v/>
      </c>
      <c r="B172" s="20"/>
      <c r="C172" s="31" t="str">
        <f aca="false">IFERROR(VLOOKUP($B172,社員名簿!$B$7:$M$66,2,0),"")</f>
        <v/>
      </c>
      <c r="D172" s="20"/>
      <c r="E172" s="20"/>
      <c r="F172" s="20"/>
      <c r="G172" s="21"/>
      <c r="H172" s="21"/>
      <c r="I172" s="22"/>
      <c r="J172" s="32" t="str">
        <f aca="false">IF($D172="","",IF($H172&lt;&gt;"",$H172,IF(OR($G172="",$I172=""),"",EDATE($G172,$I172*12))))</f>
        <v/>
      </c>
      <c r="K172" s="33" t="str">
        <f aca="true">IF($J172="","",$J172-TODAY())</f>
        <v/>
      </c>
      <c r="L172" s="23" t="str">
        <f aca="true">IF($D172="","",IF($J172="","期限なし",IF(TODAY()&gt;$J172,"期限切れ "&amp;TEXT(TODAY()-$J172,"0")&amp;"日",IF($J172-TODAY()&lt;=90,"更新まで "&amp;TEXT($J172-TODAY(),"0")&amp;"日","有効 あと"&amp;TEXT($J172-TODAY(),"0")&amp;"日"))))</f>
        <v/>
      </c>
      <c r="M172" s="20"/>
      <c r="N172" s="24"/>
    </row>
    <row r="173" customFormat="false" ht="15" hidden="false" customHeight="false" outlineLevel="0" collapsed="false">
      <c r="A173" s="19" t="str">
        <f aca="false">IF($D173="","",COUNTA($D$7:$D173))</f>
        <v/>
      </c>
      <c r="B173" s="20"/>
      <c r="C173" s="31" t="str">
        <f aca="false">IFERROR(VLOOKUP($B173,社員名簿!$B$7:$M$66,2,0),"")</f>
        <v/>
      </c>
      <c r="D173" s="20"/>
      <c r="E173" s="20"/>
      <c r="F173" s="20"/>
      <c r="G173" s="21"/>
      <c r="H173" s="21"/>
      <c r="I173" s="22"/>
      <c r="J173" s="32" t="str">
        <f aca="false">IF($D173="","",IF($H173&lt;&gt;"",$H173,IF(OR($G173="",$I173=""),"",EDATE($G173,$I173*12))))</f>
        <v/>
      </c>
      <c r="K173" s="33" t="str">
        <f aca="true">IF($J173="","",$J173-TODAY())</f>
        <v/>
      </c>
      <c r="L173" s="23" t="str">
        <f aca="true">IF($D173="","",IF($J173="","期限なし",IF(TODAY()&gt;$J173,"期限切れ "&amp;TEXT(TODAY()-$J173,"0")&amp;"日",IF($J173-TODAY()&lt;=90,"更新まで "&amp;TEXT($J173-TODAY(),"0")&amp;"日","有効 あと"&amp;TEXT($J173-TODAY(),"0")&amp;"日"))))</f>
        <v/>
      </c>
      <c r="M173" s="20"/>
      <c r="N173" s="24"/>
    </row>
    <row r="174" customFormat="false" ht="15" hidden="false" customHeight="false" outlineLevel="0" collapsed="false">
      <c r="A174" s="19" t="str">
        <f aca="false">IF($D174="","",COUNTA($D$7:$D174))</f>
        <v/>
      </c>
      <c r="B174" s="20"/>
      <c r="C174" s="31" t="str">
        <f aca="false">IFERROR(VLOOKUP($B174,社員名簿!$B$7:$M$66,2,0),"")</f>
        <v/>
      </c>
      <c r="D174" s="20"/>
      <c r="E174" s="20"/>
      <c r="F174" s="20"/>
      <c r="G174" s="21"/>
      <c r="H174" s="21"/>
      <c r="I174" s="22"/>
      <c r="J174" s="32" t="str">
        <f aca="false">IF($D174="","",IF($H174&lt;&gt;"",$H174,IF(OR($G174="",$I174=""),"",EDATE($G174,$I174*12))))</f>
        <v/>
      </c>
      <c r="K174" s="33" t="str">
        <f aca="true">IF($J174="","",$J174-TODAY())</f>
        <v/>
      </c>
      <c r="L174" s="23" t="str">
        <f aca="true">IF($D174="","",IF($J174="","期限なし",IF(TODAY()&gt;$J174,"期限切れ "&amp;TEXT(TODAY()-$J174,"0")&amp;"日",IF($J174-TODAY()&lt;=90,"更新まで "&amp;TEXT($J174-TODAY(),"0")&amp;"日","有効 あと"&amp;TEXT($J174-TODAY(),"0")&amp;"日"))))</f>
        <v/>
      </c>
      <c r="M174" s="20"/>
      <c r="N174" s="24"/>
    </row>
    <row r="175" customFormat="false" ht="15" hidden="false" customHeight="false" outlineLevel="0" collapsed="false">
      <c r="A175" s="19" t="str">
        <f aca="false">IF($D175="","",COUNTA($D$7:$D175))</f>
        <v/>
      </c>
      <c r="B175" s="20"/>
      <c r="C175" s="31" t="str">
        <f aca="false">IFERROR(VLOOKUP($B175,社員名簿!$B$7:$M$66,2,0),"")</f>
        <v/>
      </c>
      <c r="D175" s="20"/>
      <c r="E175" s="20"/>
      <c r="F175" s="20"/>
      <c r="G175" s="21"/>
      <c r="H175" s="21"/>
      <c r="I175" s="22"/>
      <c r="J175" s="32" t="str">
        <f aca="false">IF($D175="","",IF($H175&lt;&gt;"",$H175,IF(OR($G175="",$I175=""),"",EDATE($G175,$I175*12))))</f>
        <v/>
      </c>
      <c r="K175" s="33" t="str">
        <f aca="true">IF($J175="","",$J175-TODAY())</f>
        <v/>
      </c>
      <c r="L175" s="23" t="str">
        <f aca="true">IF($D175="","",IF($J175="","期限なし",IF(TODAY()&gt;$J175,"期限切れ "&amp;TEXT(TODAY()-$J175,"0")&amp;"日",IF($J175-TODAY()&lt;=90,"更新まで "&amp;TEXT($J175-TODAY(),"0")&amp;"日","有効 あと"&amp;TEXT($J175-TODAY(),"0")&amp;"日"))))</f>
        <v/>
      </c>
      <c r="M175" s="20"/>
      <c r="N175" s="24"/>
    </row>
    <row r="176" customFormat="false" ht="15" hidden="false" customHeight="false" outlineLevel="0" collapsed="false">
      <c r="A176" s="19" t="str">
        <f aca="false">IF($D176="","",COUNTA($D$7:$D176))</f>
        <v/>
      </c>
      <c r="B176" s="20"/>
      <c r="C176" s="31" t="str">
        <f aca="false">IFERROR(VLOOKUP($B176,社員名簿!$B$7:$M$66,2,0),"")</f>
        <v/>
      </c>
      <c r="D176" s="20"/>
      <c r="E176" s="20"/>
      <c r="F176" s="20"/>
      <c r="G176" s="21"/>
      <c r="H176" s="21"/>
      <c r="I176" s="22"/>
      <c r="J176" s="32" t="str">
        <f aca="false">IF($D176="","",IF($H176&lt;&gt;"",$H176,IF(OR($G176="",$I176=""),"",EDATE($G176,$I176*12))))</f>
        <v/>
      </c>
      <c r="K176" s="33" t="str">
        <f aca="true">IF($J176="","",$J176-TODAY())</f>
        <v/>
      </c>
      <c r="L176" s="23" t="str">
        <f aca="true">IF($D176="","",IF($J176="","期限なし",IF(TODAY()&gt;$J176,"期限切れ "&amp;TEXT(TODAY()-$J176,"0")&amp;"日",IF($J176-TODAY()&lt;=90,"更新まで "&amp;TEXT($J176-TODAY(),"0")&amp;"日","有効 あと"&amp;TEXT($J176-TODAY(),"0")&amp;"日"))))</f>
        <v/>
      </c>
      <c r="M176" s="20"/>
      <c r="N176" s="24"/>
    </row>
    <row r="177" customFormat="false" ht="15" hidden="false" customHeight="false" outlineLevel="0" collapsed="false">
      <c r="A177" s="19" t="str">
        <f aca="false">IF($D177="","",COUNTA($D$7:$D177))</f>
        <v/>
      </c>
      <c r="B177" s="20"/>
      <c r="C177" s="31" t="str">
        <f aca="false">IFERROR(VLOOKUP($B177,社員名簿!$B$7:$M$66,2,0),"")</f>
        <v/>
      </c>
      <c r="D177" s="20"/>
      <c r="E177" s="20"/>
      <c r="F177" s="20"/>
      <c r="G177" s="21"/>
      <c r="H177" s="21"/>
      <c r="I177" s="22"/>
      <c r="J177" s="32" t="str">
        <f aca="false">IF($D177="","",IF($H177&lt;&gt;"",$H177,IF(OR($G177="",$I177=""),"",EDATE($G177,$I177*12))))</f>
        <v/>
      </c>
      <c r="K177" s="33" t="str">
        <f aca="true">IF($J177="","",$J177-TODAY())</f>
        <v/>
      </c>
      <c r="L177" s="23" t="str">
        <f aca="true">IF($D177="","",IF($J177="","期限なし",IF(TODAY()&gt;$J177,"期限切れ "&amp;TEXT(TODAY()-$J177,"0")&amp;"日",IF($J177-TODAY()&lt;=90,"更新まで "&amp;TEXT($J177-TODAY(),"0")&amp;"日","有効 あと"&amp;TEXT($J177-TODAY(),"0")&amp;"日"))))</f>
        <v/>
      </c>
      <c r="M177" s="20"/>
      <c r="N177" s="24"/>
    </row>
    <row r="178" customFormat="false" ht="15" hidden="false" customHeight="false" outlineLevel="0" collapsed="false">
      <c r="A178" s="19" t="str">
        <f aca="false">IF($D178="","",COUNTA($D$7:$D178))</f>
        <v/>
      </c>
      <c r="B178" s="20"/>
      <c r="C178" s="31" t="str">
        <f aca="false">IFERROR(VLOOKUP($B178,社員名簿!$B$7:$M$66,2,0),"")</f>
        <v/>
      </c>
      <c r="D178" s="20"/>
      <c r="E178" s="20"/>
      <c r="F178" s="20"/>
      <c r="G178" s="21"/>
      <c r="H178" s="21"/>
      <c r="I178" s="22"/>
      <c r="J178" s="32" t="str">
        <f aca="false">IF($D178="","",IF($H178&lt;&gt;"",$H178,IF(OR($G178="",$I178=""),"",EDATE($G178,$I178*12))))</f>
        <v/>
      </c>
      <c r="K178" s="33" t="str">
        <f aca="true">IF($J178="","",$J178-TODAY())</f>
        <v/>
      </c>
      <c r="L178" s="23" t="str">
        <f aca="true">IF($D178="","",IF($J178="","期限なし",IF(TODAY()&gt;$J178,"期限切れ "&amp;TEXT(TODAY()-$J178,"0")&amp;"日",IF($J178-TODAY()&lt;=90,"更新まで "&amp;TEXT($J178-TODAY(),"0")&amp;"日","有効 あと"&amp;TEXT($J178-TODAY(),"0")&amp;"日"))))</f>
        <v/>
      </c>
      <c r="M178" s="20"/>
      <c r="N178" s="24"/>
    </row>
    <row r="179" customFormat="false" ht="15" hidden="false" customHeight="false" outlineLevel="0" collapsed="false">
      <c r="A179" s="19" t="str">
        <f aca="false">IF($D179="","",COUNTA($D$7:$D179))</f>
        <v/>
      </c>
      <c r="B179" s="20"/>
      <c r="C179" s="31" t="str">
        <f aca="false">IFERROR(VLOOKUP($B179,社員名簿!$B$7:$M$66,2,0),"")</f>
        <v/>
      </c>
      <c r="D179" s="20"/>
      <c r="E179" s="20"/>
      <c r="F179" s="20"/>
      <c r="G179" s="21"/>
      <c r="H179" s="21"/>
      <c r="I179" s="22"/>
      <c r="J179" s="32" t="str">
        <f aca="false">IF($D179="","",IF($H179&lt;&gt;"",$H179,IF(OR($G179="",$I179=""),"",EDATE($G179,$I179*12))))</f>
        <v/>
      </c>
      <c r="K179" s="33" t="str">
        <f aca="true">IF($J179="","",$J179-TODAY())</f>
        <v/>
      </c>
      <c r="L179" s="23" t="str">
        <f aca="true">IF($D179="","",IF($J179="","期限なし",IF(TODAY()&gt;$J179,"期限切れ "&amp;TEXT(TODAY()-$J179,"0")&amp;"日",IF($J179-TODAY()&lt;=90,"更新まで "&amp;TEXT($J179-TODAY(),"0")&amp;"日","有効 あと"&amp;TEXT($J179-TODAY(),"0")&amp;"日"))))</f>
        <v/>
      </c>
      <c r="M179" s="20"/>
      <c r="N179" s="24"/>
    </row>
    <row r="180" customFormat="false" ht="15" hidden="false" customHeight="false" outlineLevel="0" collapsed="false">
      <c r="A180" s="19" t="str">
        <f aca="false">IF($D180="","",COUNTA($D$7:$D180))</f>
        <v/>
      </c>
      <c r="B180" s="20"/>
      <c r="C180" s="31" t="str">
        <f aca="false">IFERROR(VLOOKUP($B180,社員名簿!$B$7:$M$66,2,0),"")</f>
        <v/>
      </c>
      <c r="D180" s="20"/>
      <c r="E180" s="20"/>
      <c r="F180" s="20"/>
      <c r="G180" s="21"/>
      <c r="H180" s="21"/>
      <c r="I180" s="22"/>
      <c r="J180" s="32" t="str">
        <f aca="false">IF($D180="","",IF($H180&lt;&gt;"",$H180,IF(OR($G180="",$I180=""),"",EDATE($G180,$I180*12))))</f>
        <v/>
      </c>
      <c r="K180" s="33" t="str">
        <f aca="true">IF($J180="","",$J180-TODAY())</f>
        <v/>
      </c>
      <c r="L180" s="23" t="str">
        <f aca="true">IF($D180="","",IF($J180="","期限なし",IF(TODAY()&gt;$J180,"期限切れ "&amp;TEXT(TODAY()-$J180,"0")&amp;"日",IF($J180-TODAY()&lt;=90,"更新まで "&amp;TEXT($J180-TODAY(),"0")&amp;"日","有効 あと"&amp;TEXT($J180-TODAY(),"0")&amp;"日"))))</f>
        <v/>
      </c>
      <c r="M180" s="20"/>
      <c r="N180" s="24"/>
    </row>
    <row r="181" customFormat="false" ht="15" hidden="false" customHeight="false" outlineLevel="0" collapsed="false">
      <c r="A181" s="19" t="str">
        <f aca="false">IF($D181="","",COUNTA($D$7:$D181))</f>
        <v/>
      </c>
      <c r="B181" s="20"/>
      <c r="C181" s="31" t="str">
        <f aca="false">IFERROR(VLOOKUP($B181,社員名簿!$B$7:$M$66,2,0),"")</f>
        <v/>
      </c>
      <c r="D181" s="20"/>
      <c r="E181" s="20"/>
      <c r="F181" s="20"/>
      <c r="G181" s="21"/>
      <c r="H181" s="21"/>
      <c r="I181" s="22"/>
      <c r="J181" s="32" t="str">
        <f aca="false">IF($D181="","",IF($H181&lt;&gt;"",$H181,IF(OR($G181="",$I181=""),"",EDATE($G181,$I181*12))))</f>
        <v/>
      </c>
      <c r="K181" s="33" t="str">
        <f aca="true">IF($J181="","",$J181-TODAY())</f>
        <v/>
      </c>
      <c r="L181" s="23" t="str">
        <f aca="true">IF($D181="","",IF($J181="","期限なし",IF(TODAY()&gt;$J181,"期限切れ "&amp;TEXT(TODAY()-$J181,"0")&amp;"日",IF($J181-TODAY()&lt;=90,"更新まで "&amp;TEXT($J181-TODAY(),"0")&amp;"日","有効 あと"&amp;TEXT($J181-TODAY(),"0")&amp;"日"))))</f>
        <v/>
      </c>
      <c r="M181" s="20"/>
      <c r="N181" s="24"/>
    </row>
    <row r="182" customFormat="false" ht="15" hidden="false" customHeight="false" outlineLevel="0" collapsed="false">
      <c r="A182" s="19" t="str">
        <f aca="false">IF($D182="","",COUNTA($D$7:$D182))</f>
        <v/>
      </c>
      <c r="B182" s="20"/>
      <c r="C182" s="31" t="str">
        <f aca="false">IFERROR(VLOOKUP($B182,社員名簿!$B$7:$M$66,2,0),"")</f>
        <v/>
      </c>
      <c r="D182" s="20"/>
      <c r="E182" s="20"/>
      <c r="F182" s="20"/>
      <c r="G182" s="21"/>
      <c r="H182" s="21"/>
      <c r="I182" s="22"/>
      <c r="J182" s="32" t="str">
        <f aca="false">IF($D182="","",IF($H182&lt;&gt;"",$H182,IF(OR($G182="",$I182=""),"",EDATE($G182,$I182*12))))</f>
        <v/>
      </c>
      <c r="K182" s="33" t="str">
        <f aca="true">IF($J182="","",$J182-TODAY())</f>
        <v/>
      </c>
      <c r="L182" s="23" t="str">
        <f aca="true">IF($D182="","",IF($J182="","期限なし",IF(TODAY()&gt;$J182,"期限切れ "&amp;TEXT(TODAY()-$J182,"0")&amp;"日",IF($J182-TODAY()&lt;=90,"更新まで "&amp;TEXT($J182-TODAY(),"0")&amp;"日","有効 あと"&amp;TEXT($J182-TODAY(),"0")&amp;"日"))))</f>
        <v/>
      </c>
      <c r="M182" s="20"/>
      <c r="N182" s="24"/>
    </row>
    <row r="183" customFormat="false" ht="15" hidden="false" customHeight="false" outlineLevel="0" collapsed="false">
      <c r="A183" s="19" t="str">
        <f aca="false">IF($D183="","",COUNTA($D$7:$D183))</f>
        <v/>
      </c>
      <c r="B183" s="20"/>
      <c r="C183" s="31" t="str">
        <f aca="false">IFERROR(VLOOKUP($B183,社員名簿!$B$7:$M$66,2,0),"")</f>
        <v/>
      </c>
      <c r="D183" s="20"/>
      <c r="E183" s="20"/>
      <c r="F183" s="20"/>
      <c r="G183" s="21"/>
      <c r="H183" s="21"/>
      <c r="I183" s="22"/>
      <c r="J183" s="32" t="str">
        <f aca="false">IF($D183="","",IF($H183&lt;&gt;"",$H183,IF(OR($G183="",$I183=""),"",EDATE($G183,$I183*12))))</f>
        <v/>
      </c>
      <c r="K183" s="33" t="str">
        <f aca="true">IF($J183="","",$J183-TODAY())</f>
        <v/>
      </c>
      <c r="L183" s="23" t="str">
        <f aca="true">IF($D183="","",IF($J183="","期限なし",IF(TODAY()&gt;$J183,"期限切れ "&amp;TEXT(TODAY()-$J183,"0")&amp;"日",IF($J183-TODAY()&lt;=90,"更新まで "&amp;TEXT($J183-TODAY(),"0")&amp;"日","有効 あと"&amp;TEXT($J183-TODAY(),"0")&amp;"日"))))</f>
        <v/>
      </c>
      <c r="M183" s="20"/>
      <c r="N183" s="24"/>
    </row>
    <row r="184" customFormat="false" ht="15" hidden="false" customHeight="false" outlineLevel="0" collapsed="false">
      <c r="A184" s="19" t="str">
        <f aca="false">IF($D184="","",COUNTA($D$7:$D184))</f>
        <v/>
      </c>
      <c r="B184" s="20"/>
      <c r="C184" s="31" t="str">
        <f aca="false">IFERROR(VLOOKUP($B184,社員名簿!$B$7:$M$66,2,0),"")</f>
        <v/>
      </c>
      <c r="D184" s="20"/>
      <c r="E184" s="20"/>
      <c r="F184" s="20"/>
      <c r="G184" s="21"/>
      <c r="H184" s="21"/>
      <c r="I184" s="22"/>
      <c r="J184" s="32" t="str">
        <f aca="false">IF($D184="","",IF($H184&lt;&gt;"",$H184,IF(OR($G184="",$I184=""),"",EDATE($G184,$I184*12))))</f>
        <v/>
      </c>
      <c r="K184" s="33" t="str">
        <f aca="true">IF($J184="","",$J184-TODAY())</f>
        <v/>
      </c>
      <c r="L184" s="23" t="str">
        <f aca="true">IF($D184="","",IF($J184="","期限なし",IF(TODAY()&gt;$J184,"期限切れ "&amp;TEXT(TODAY()-$J184,"0")&amp;"日",IF($J184-TODAY()&lt;=90,"更新まで "&amp;TEXT($J184-TODAY(),"0")&amp;"日","有効 あと"&amp;TEXT($J184-TODAY(),"0")&amp;"日"))))</f>
        <v/>
      </c>
      <c r="M184" s="20"/>
      <c r="N184" s="24"/>
    </row>
    <row r="185" customFormat="false" ht="15" hidden="false" customHeight="false" outlineLevel="0" collapsed="false">
      <c r="A185" s="19" t="str">
        <f aca="false">IF($D185="","",COUNTA($D$7:$D185))</f>
        <v/>
      </c>
      <c r="B185" s="20"/>
      <c r="C185" s="31" t="str">
        <f aca="false">IFERROR(VLOOKUP($B185,社員名簿!$B$7:$M$66,2,0),"")</f>
        <v/>
      </c>
      <c r="D185" s="20"/>
      <c r="E185" s="20"/>
      <c r="F185" s="20"/>
      <c r="G185" s="21"/>
      <c r="H185" s="21"/>
      <c r="I185" s="22"/>
      <c r="J185" s="32" t="str">
        <f aca="false">IF($D185="","",IF($H185&lt;&gt;"",$H185,IF(OR($G185="",$I185=""),"",EDATE($G185,$I185*12))))</f>
        <v/>
      </c>
      <c r="K185" s="33" t="str">
        <f aca="true">IF($J185="","",$J185-TODAY())</f>
        <v/>
      </c>
      <c r="L185" s="23" t="str">
        <f aca="true">IF($D185="","",IF($J185="","期限なし",IF(TODAY()&gt;$J185,"期限切れ "&amp;TEXT(TODAY()-$J185,"0")&amp;"日",IF($J185-TODAY()&lt;=90,"更新まで "&amp;TEXT($J185-TODAY(),"0")&amp;"日","有効 あと"&amp;TEXT($J185-TODAY(),"0")&amp;"日"))))</f>
        <v/>
      </c>
      <c r="M185" s="20"/>
      <c r="N185" s="24"/>
    </row>
    <row r="186" customFormat="false" ht="15" hidden="false" customHeight="false" outlineLevel="0" collapsed="false">
      <c r="A186" s="19" t="str">
        <f aca="false">IF($D186="","",COUNTA($D$7:$D186))</f>
        <v/>
      </c>
      <c r="B186" s="20"/>
      <c r="C186" s="31" t="str">
        <f aca="false">IFERROR(VLOOKUP($B186,社員名簿!$B$7:$M$66,2,0),"")</f>
        <v/>
      </c>
      <c r="D186" s="20"/>
      <c r="E186" s="20"/>
      <c r="F186" s="20"/>
      <c r="G186" s="21"/>
      <c r="H186" s="21"/>
      <c r="I186" s="22"/>
      <c r="J186" s="32" t="str">
        <f aca="false">IF($D186="","",IF($H186&lt;&gt;"",$H186,IF(OR($G186="",$I186=""),"",EDATE($G186,$I186*12))))</f>
        <v/>
      </c>
      <c r="K186" s="33" t="str">
        <f aca="true">IF($J186="","",$J186-TODAY())</f>
        <v/>
      </c>
      <c r="L186" s="23" t="str">
        <f aca="true">IF($D186="","",IF($J186="","期限なし",IF(TODAY()&gt;$J186,"期限切れ "&amp;TEXT(TODAY()-$J186,"0")&amp;"日",IF($J186-TODAY()&lt;=90,"更新まで "&amp;TEXT($J186-TODAY(),"0")&amp;"日","有効 あと"&amp;TEXT($J186-TODAY(),"0")&amp;"日"))))</f>
        <v/>
      </c>
      <c r="M186" s="20"/>
      <c r="N186" s="24"/>
    </row>
    <row r="187" customFormat="false" ht="15" hidden="false" customHeight="false" outlineLevel="0" collapsed="false">
      <c r="A187" s="19" t="str">
        <f aca="false">IF($D187="","",COUNTA($D$7:$D187))</f>
        <v/>
      </c>
      <c r="B187" s="20"/>
      <c r="C187" s="31" t="str">
        <f aca="false">IFERROR(VLOOKUP($B187,社員名簿!$B$7:$M$66,2,0),"")</f>
        <v/>
      </c>
      <c r="D187" s="20"/>
      <c r="E187" s="20"/>
      <c r="F187" s="20"/>
      <c r="G187" s="21"/>
      <c r="H187" s="21"/>
      <c r="I187" s="22"/>
      <c r="J187" s="32" t="str">
        <f aca="false">IF($D187="","",IF($H187&lt;&gt;"",$H187,IF(OR($G187="",$I187=""),"",EDATE($G187,$I187*12))))</f>
        <v/>
      </c>
      <c r="K187" s="33" t="str">
        <f aca="true">IF($J187="","",$J187-TODAY())</f>
        <v/>
      </c>
      <c r="L187" s="23" t="str">
        <f aca="true">IF($D187="","",IF($J187="","期限なし",IF(TODAY()&gt;$J187,"期限切れ "&amp;TEXT(TODAY()-$J187,"0")&amp;"日",IF($J187-TODAY()&lt;=90,"更新まで "&amp;TEXT($J187-TODAY(),"0")&amp;"日","有効 あと"&amp;TEXT($J187-TODAY(),"0")&amp;"日"))))</f>
        <v/>
      </c>
      <c r="M187" s="20"/>
      <c r="N187" s="24"/>
    </row>
    <row r="188" customFormat="false" ht="15" hidden="false" customHeight="false" outlineLevel="0" collapsed="false">
      <c r="A188" s="19" t="str">
        <f aca="false">IF($D188="","",COUNTA($D$7:$D188))</f>
        <v/>
      </c>
      <c r="B188" s="20"/>
      <c r="C188" s="31" t="str">
        <f aca="false">IFERROR(VLOOKUP($B188,社員名簿!$B$7:$M$66,2,0),"")</f>
        <v/>
      </c>
      <c r="D188" s="20"/>
      <c r="E188" s="20"/>
      <c r="F188" s="20"/>
      <c r="G188" s="21"/>
      <c r="H188" s="21"/>
      <c r="I188" s="22"/>
      <c r="J188" s="32" t="str">
        <f aca="false">IF($D188="","",IF($H188&lt;&gt;"",$H188,IF(OR($G188="",$I188=""),"",EDATE($G188,$I188*12))))</f>
        <v/>
      </c>
      <c r="K188" s="33" t="str">
        <f aca="true">IF($J188="","",$J188-TODAY())</f>
        <v/>
      </c>
      <c r="L188" s="23" t="str">
        <f aca="true">IF($D188="","",IF($J188="","期限なし",IF(TODAY()&gt;$J188,"期限切れ "&amp;TEXT(TODAY()-$J188,"0")&amp;"日",IF($J188-TODAY()&lt;=90,"更新まで "&amp;TEXT($J188-TODAY(),"0")&amp;"日","有効 あと"&amp;TEXT($J188-TODAY(),"0")&amp;"日"))))</f>
        <v/>
      </c>
      <c r="M188" s="20"/>
      <c r="N188" s="24"/>
    </row>
    <row r="189" customFormat="false" ht="15" hidden="false" customHeight="false" outlineLevel="0" collapsed="false">
      <c r="A189" s="19" t="str">
        <f aca="false">IF($D189="","",COUNTA($D$7:$D189))</f>
        <v/>
      </c>
      <c r="B189" s="20"/>
      <c r="C189" s="31" t="str">
        <f aca="false">IFERROR(VLOOKUP($B189,社員名簿!$B$7:$M$66,2,0),"")</f>
        <v/>
      </c>
      <c r="D189" s="20"/>
      <c r="E189" s="20"/>
      <c r="F189" s="20"/>
      <c r="G189" s="21"/>
      <c r="H189" s="21"/>
      <c r="I189" s="22"/>
      <c r="J189" s="32" t="str">
        <f aca="false">IF($D189="","",IF($H189&lt;&gt;"",$H189,IF(OR($G189="",$I189=""),"",EDATE($G189,$I189*12))))</f>
        <v/>
      </c>
      <c r="K189" s="33" t="str">
        <f aca="true">IF($J189="","",$J189-TODAY())</f>
        <v/>
      </c>
      <c r="L189" s="23" t="str">
        <f aca="true">IF($D189="","",IF($J189="","期限なし",IF(TODAY()&gt;$J189,"期限切れ "&amp;TEXT(TODAY()-$J189,"0")&amp;"日",IF($J189-TODAY()&lt;=90,"更新まで "&amp;TEXT($J189-TODAY(),"0")&amp;"日","有効 あと"&amp;TEXT($J189-TODAY(),"0")&amp;"日"))))</f>
        <v/>
      </c>
      <c r="M189" s="20"/>
      <c r="N189" s="24"/>
    </row>
    <row r="190" customFormat="false" ht="15" hidden="false" customHeight="false" outlineLevel="0" collapsed="false">
      <c r="A190" s="19" t="str">
        <f aca="false">IF($D190="","",COUNTA($D$7:$D190))</f>
        <v/>
      </c>
      <c r="B190" s="20"/>
      <c r="C190" s="31" t="str">
        <f aca="false">IFERROR(VLOOKUP($B190,社員名簿!$B$7:$M$66,2,0),"")</f>
        <v/>
      </c>
      <c r="D190" s="20"/>
      <c r="E190" s="20"/>
      <c r="F190" s="20"/>
      <c r="G190" s="21"/>
      <c r="H190" s="21"/>
      <c r="I190" s="22"/>
      <c r="J190" s="32" t="str">
        <f aca="false">IF($D190="","",IF($H190&lt;&gt;"",$H190,IF(OR($G190="",$I190=""),"",EDATE($G190,$I190*12))))</f>
        <v/>
      </c>
      <c r="K190" s="33" t="str">
        <f aca="true">IF($J190="","",$J190-TODAY())</f>
        <v/>
      </c>
      <c r="L190" s="23" t="str">
        <f aca="true">IF($D190="","",IF($J190="","期限なし",IF(TODAY()&gt;$J190,"期限切れ "&amp;TEXT(TODAY()-$J190,"0")&amp;"日",IF($J190-TODAY()&lt;=90,"更新まで "&amp;TEXT($J190-TODAY(),"0")&amp;"日","有効 あと"&amp;TEXT($J190-TODAY(),"0")&amp;"日"))))</f>
        <v/>
      </c>
      <c r="M190" s="20"/>
      <c r="N190" s="24"/>
    </row>
    <row r="191" customFormat="false" ht="15" hidden="false" customHeight="false" outlineLevel="0" collapsed="false">
      <c r="A191" s="19" t="str">
        <f aca="false">IF($D191="","",COUNTA($D$7:$D191))</f>
        <v/>
      </c>
      <c r="B191" s="20"/>
      <c r="C191" s="31" t="str">
        <f aca="false">IFERROR(VLOOKUP($B191,社員名簿!$B$7:$M$66,2,0),"")</f>
        <v/>
      </c>
      <c r="D191" s="20"/>
      <c r="E191" s="20"/>
      <c r="F191" s="20"/>
      <c r="G191" s="21"/>
      <c r="H191" s="21"/>
      <c r="I191" s="22"/>
      <c r="J191" s="32" t="str">
        <f aca="false">IF($D191="","",IF($H191&lt;&gt;"",$H191,IF(OR($G191="",$I191=""),"",EDATE($G191,$I191*12))))</f>
        <v/>
      </c>
      <c r="K191" s="33" t="str">
        <f aca="true">IF($J191="","",$J191-TODAY())</f>
        <v/>
      </c>
      <c r="L191" s="23" t="str">
        <f aca="true">IF($D191="","",IF($J191="","期限なし",IF(TODAY()&gt;$J191,"期限切れ "&amp;TEXT(TODAY()-$J191,"0")&amp;"日",IF($J191-TODAY()&lt;=90,"更新まで "&amp;TEXT($J191-TODAY(),"0")&amp;"日","有効 あと"&amp;TEXT($J191-TODAY(),"0")&amp;"日"))))</f>
        <v/>
      </c>
      <c r="M191" s="20"/>
      <c r="N191" s="24"/>
    </row>
    <row r="192" customFormat="false" ht="15" hidden="false" customHeight="false" outlineLevel="0" collapsed="false">
      <c r="A192" s="19" t="str">
        <f aca="false">IF($D192="","",COUNTA($D$7:$D192))</f>
        <v/>
      </c>
      <c r="B192" s="20"/>
      <c r="C192" s="31" t="str">
        <f aca="false">IFERROR(VLOOKUP($B192,社員名簿!$B$7:$M$66,2,0),"")</f>
        <v/>
      </c>
      <c r="D192" s="20"/>
      <c r="E192" s="20"/>
      <c r="F192" s="20"/>
      <c r="G192" s="21"/>
      <c r="H192" s="21"/>
      <c r="I192" s="22"/>
      <c r="J192" s="32" t="str">
        <f aca="false">IF($D192="","",IF($H192&lt;&gt;"",$H192,IF(OR($G192="",$I192=""),"",EDATE($G192,$I192*12))))</f>
        <v/>
      </c>
      <c r="K192" s="33" t="str">
        <f aca="true">IF($J192="","",$J192-TODAY())</f>
        <v/>
      </c>
      <c r="L192" s="23" t="str">
        <f aca="true">IF($D192="","",IF($J192="","期限なし",IF(TODAY()&gt;$J192,"期限切れ "&amp;TEXT(TODAY()-$J192,"0")&amp;"日",IF($J192-TODAY()&lt;=90,"更新まで "&amp;TEXT($J192-TODAY(),"0")&amp;"日","有効 あと"&amp;TEXT($J192-TODAY(),"0")&amp;"日"))))</f>
        <v/>
      </c>
      <c r="M192" s="20"/>
      <c r="N192" s="24"/>
    </row>
    <row r="193" customFormat="false" ht="15" hidden="false" customHeight="false" outlineLevel="0" collapsed="false">
      <c r="A193" s="19" t="str">
        <f aca="false">IF($D193="","",COUNTA($D$7:$D193))</f>
        <v/>
      </c>
      <c r="B193" s="20"/>
      <c r="C193" s="31" t="str">
        <f aca="false">IFERROR(VLOOKUP($B193,社員名簿!$B$7:$M$66,2,0),"")</f>
        <v/>
      </c>
      <c r="D193" s="20"/>
      <c r="E193" s="20"/>
      <c r="F193" s="20"/>
      <c r="G193" s="21"/>
      <c r="H193" s="21"/>
      <c r="I193" s="22"/>
      <c r="J193" s="32" t="str">
        <f aca="false">IF($D193="","",IF($H193&lt;&gt;"",$H193,IF(OR($G193="",$I193=""),"",EDATE($G193,$I193*12))))</f>
        <v/>
      </c>
      <c r="K193" s="33" t="str">
        <f aca="true">IF($J193="","",$J193-TODAY())</f>
        <v/>
      </c>
      <c r="L193" s="23" t="str">
        <f aca="true">IF($D193="","",IF($J193="","期限なし",IF(TODAY()&gt;$J193,"期限切れ "&amp;TEXT(TODAY()-$J193,"0")&amp;"日",IF($J193-TODAY()&lt;=90,"更新まで "&amp;TEXT($J193-TODAY(),"0")&amp;"日","有効 あと"&amp;TEXT($J193-TODAY(),"0")&amp;"日"))))</f>
        <v/>
      </c>
      <c r="M193" s="20"/>
      <c r="N193" s="24"/>
    </row>
    <row r="194" customFormat="false" ht="15" hidden="false" customHeight="false" outlineLevel="0" collapsed="false">
      <c r="A194" s="19" t="str">
        <f aca="false">IF($D194="","",COUNTA($D$7:$D194))</f>
        <v/>
      </c>
      <c r="B194" s="20"/>
      <c r="C194" s="31" t="str">
        <f aca="false">IFERROR(VLOOKUP($B194,社員名簿!$B$7:$M$66,2,0),"")</f>
        <v/>
      </c>
      <c r="D194" s="20"/>
      <c r="E194" s="20"/>
      <c r="F194" s="20"/>
      <c r="G194" s="21"/>
      <c r="H194" s="21"/>
      <c r="I194" s="22"/>
      <c r="J194" s="32" t="str">
        <f aca="false">IF($D194="","",IF($H194&lt;&gt;"",$H194,IF(OR($G194="",$I194=""),"",EDATE($G194,$I194*12))))</f>
        <v/>
      </c>
      <c r="K194" s="33" t="str">
        <f aca="true">IF($J194="","",$J194-TODAY())</f>
        <v/>
      </c>
      <c r="L194" s="23" t="str">
        <f aca="true">IF($D194="","",IF($J194="","期限なし",IF(TODAY()&gt;$J194,"期限切れ "&amp;TEXT(TODAY()-$J194,"0")&amp;"日",IF($J194-TODAY()&lt;=90,"更新まで "&amp;TEXT($J194-TODAY(),"0")&amp;"日","有効 あと"&amp;TEXT($J194-TODAY(),"0")&amp;"日"))))</f>
        <v/>
      </c>
      <c r="M194" s="20"/>
      <c r="N194" s="24"/>
    </row>
    <row r="195" customFormat="false" ht="15" hidden="false" customHeight="false" outlineLevel="0" collapsed="false">
      <c r="A195" s="19" t="str">
        <f aca="false">IF($D195="","",COUNTA($D$7:$D195))</f>
        <v/>
      </c>
      <c r="B195" s="20"/>
      <c r="C195" s="31" t="str">
        <f aca="false">IFERROR(VLOOKUP($B195,社員名簿!$B$7:$M$66,2,0),"")</f>
        <v/>
      </c>
      <c r="D195" s="20"/>
      <c r="E195" s="20"/>
      <c r="F195" s="20"/>
      <c r="G195" s="21"/>
      <c r="H195" s="21"/>
      <c r="I195" s="22"/>
      <c r="J195" s="32" t="str">
        <f aca="false">IF($D195="","",IF($H195&lt;&gt;"",$H195,IF(OR($G195="",$I195=""),"",EDATE($G195,$I195*12))))</f>
        <v/>
      </c>
      <c r="K195" s="33" t="str">
        <f aca="true">IF($J195="","",$J195-TODAY())</f>
        <v/>
      </c>
      <c r="L195" s="23" t="str">
        <f aca="true">IF($D195="","",IF($J195="","期限なし",IF(TODAY()&gt;$J195,"期限切れ "&amp;TEXT(TODAY()-$J195,"0")&amp;"日",IF($J195-TODAY()&lt;=90,"更新まで "&amp;TEXT($J195-TODAY(),"0")&amp;"日","有効 あと"&amp;TEXT($J195-TODAY(),"0")&amp;"日"))))</f>
        <v/>
      </c>
      <c r="M195" s="20"/>
      <c r="N195" s="24"/>
    </row>
    <row r="196" customFormat="false" ht="15" hidden="false" customHeight="false" outlineLevel="0" collapsed="false">
      <c r="A196" s="19" t="str">
        <f aca="false">IF($D196="","",COUNTA($D$7:$D196))</f>
        <v/>
      </c>
      <c r="B196" s="20"/>
      <c r="C196" s="31" t="str">
        <f aca="false">IFERROR(VLOOKUP($B196,社員名簿!$B$7:$M$66,2,0),"")</f>
        <v/>
      </c>
      <c r="D196" s="20"/>
      <c r="E196" s="20"/>
      <c r="F196" s="20"/>
      <c r="G196" s="21"/>
      <c r="H196" s="21"/>
      <c r="I196" s="22"/>
      <c r="J196" s="32" t="str">
        <f aca="false">IF($D196="","",IF($H196&lt;&gt;"",$H196,IF(OR($G196="",$I196=""),"",EDATE($G196,$I196*12))))</f>
        <v/>
      </c>
      <c r="K196" s="33" t="str">
        <f aca="true">IF($J196="","",$J196-TODAY())</f>
        <v/>
      </c>
      <c r="L196" s="23" t="str">
        <f aca="true">IF($D196="","",IF($J196="","期限なし",IF(TODAY()&gt;$J196,"期限切れ "&amp;TEXT(TODAY()-$J196,"0")&amp;"日",IF($J196-TODAY()&lt;=90,"更新まで "&amp;TEXT($J196-TODAY(),"0")&amp;"日","有効 あと"&amp;TEXT($J196-TODAY(),"0")&amp;"日"))))</f>
        <v/>
      </c>
      <c r="M196" s="20"/>
      <c r="N196" s="24"/>
    </row>
    <row r="197" customFormat="false" ht="15" hidden="false" customHeight="false" outlineLevel="0" collapsed="false">
      <c r="A197" s="19" t="str">
        <f aca="false">IF($D197="","",COUNTA($D$7:$D197))</f>
        <v/>
      </c>
      <c r="B197" s="20"/>
      <c r="C197" s="31" t="str">
        <f aca="false">IFERROR(VLOOKUP($B197,社員名簿!$B$7:$M$66,2,0),"")</f>
        <v/>
      </c>
      <c r="D197" s="20"/>
      <c r="E197" s="20"/>
      <c r="F197" s="20"/>
      <c r="G197" s="21"/>
      <c r="H197" s="21"/>
      <c r="I197" s="22"/>
      <c r="J197" s="32" t="str">
        <f aca="false">IF($D197="","",IF($H197&lt;&gt;"",$H197,IF(OR($G197="",$I197=""),"",EDATE($G197,$I197*12))))</f>
        <v/>
      </c>
      <c r="K197" s="33" t="str">
        <f aca="true">IF($J197="","",$J197-TODAY())</f>
        <v/>
      </c>
      <c r="L197" s="23" t="str">
        <f aca="true">IF($D197="","",IF($J197="","期限なし",IF(TODAY()&gt;$J197,"期限切れ "&amp;TEXT(TODAY()-$J197,"0")&amp;"日",IF($J197-TODAY()&lt;=90,"更新まで "&amp;TEXT($J197-TODAY(),"0")&amp;"日","有効 あと"&amp;TEXT($J197-TODAY(),"0")&amp;"日"))))</f>
        <v/>
      </c>
      <c r="M197" s="20"/>
      <c r="N197" s="24"/>
    </row>
    <row r="198" customFormat="false" ht="15" hidden="false" customHeight="false" outlineLevel="0" collapsed="false">
      <c r="A198" s="19" t="str">
        <f aca="false">IF($D198="","",COUNTA($D$7:$D198))</f>
        <v/>
      </c>
      <c r="B198" s="20"/>
      <c r="C198" s="31" t="str">
        <f aca="false">IFERROR(VLOOKUP($B198,社員名簿!$B$7:$M$66,2,0),"")</f>
        <v/>
      </c>
      <c r="D198" s="20"/>
      <c r="E198" s="20"/>
      <c r="F198" s="20"/>
      <c r="G198" s="21"/>
      <c r="H198" s="21"/>
      <c r="I198" s="22"/>
      <c r="J198" s="32" t="str">
        <f aca="false">IF($D198="","",IF($H198&lt;&gt;"",$H198,IF(OR($G198="",$I198=""),"",EDATE($G198,$I198*12))))</f>
        <v/>
      </c>
      <c r="K198" s="33" t="str">
        <f aca="true">IF($J198="","",$J198-TODAY())</f>
        <v/>
      </c>
      <c r="L198" s="23" t="str">
        <f aca="true">IF($D198="","",IF($J198="","期限なし",IF(TODAY()&gt;$J198,"期限切れ "&amp;TEXT(TODAY()-$J198,"0")&amp;"日",IF($J198-TODAY()&lt;=90,"更新まで "&amp;TEXT($J198-TODAY(),"0")&amp;"日","有効 あと"&amp;TEXT($J198-TODAY(),"0")&amp;"日"))))</f>
        <v/>
      </c>
      <c r="M198" s="20"/>
      <c r="N198" s="24"/>
    </row>
    <row r="199" customFormat="false" ht="15" hidden="false" customHeight="false" outlineLevel="0" collapsed="false">
      <c r="A199" s="19" t="str">
        <f aca="false">IF($D199="","",COUNTA($D$7:$D199))</f>
        <v/>
      </c>
      <c r="B199" s="20"/>
      <c r="C199" s="31" t="str">
        <f aca="false">IFERROR(VLOOKUP($B199,社員名簿!$B$7:$M$66,2,0),"")</f>
        <v/>
      </c>
      <c r="D199" s="20"/>
      <c r="E199" s="20"/>
      <c r="F199" s="20"/>
      <c r="G199" s="21"/>
      <c r="H199" s="21"/>
      <c r="I199" s="22"/>
      <c r="J199" s="32" t="str">
        <f aca="false">IF($D199="","",IF($H199&lt;&gt;"",$H199,IF(OR($G199="",$I199=""),"",EDATE($G199,$I199*12))))</f>
        <v/>
      </c>
      <c r="K199" s="33" t="str">
        <f aca="true">IF($J199="","",$J199-TODAY())</f>
        <v/>
      </c>
      <c r="L199" s="23" t="str">
        <f aca="true">IF($D199="","",IF($J199="","期限なし",IF(TODAY()&gt;$J199,"期限切れ "&amp;TEXT(TODAY()-$J199,"0")&amp;"日",IF($J199-TODAY()&lt;=90,"更新まで "&amp;TEXT($J199-TODAY(),"0")&amp;"日","有効 あと"&amp;TEXT($J199-TODAY(),"0")&amp;"日"))))</f>
        <v/>
      </c>
      <c r="M199" s="20"/>
      <c r="N199" s="24"/>
    </row>
    <row r="200" customFormat="false" ht="15" hidden="false" customHeight="false" outlineLevel="0" collapsed="false">
      <c r="A200" s="19" t="str">
        <f aca="false">IF($D200="","",COUNTA($D$7:$D200))</f>
        <v/>
      </c>
      <c r="B200" s="20"/>
      <c r="C200" s="31" t="str">
        <f aca="false">IFERROR(VLOOKUP($B200,社員名簿!$B$7:$M$66,2,0),"")</f>
        <v/>
      </c>
      <c r="D200" s="20"/>
      <c r="E200" s="20"/>
      <c r="F200" s="20"/>
      <c r="G200" s="21"/>
      <c r="H200" s="21"/>
      <c r="I200" s="22"/>
      <c r="J200" s="32" t="str">
        <f aca="false">IF($D200="","",IF($H200&lt;&gt;"",$H200,IF(OR($G200="",$I200=""),"",EDATE($G200,$I200*12))))</f>
        <v/>
      </c>
      <c r="K200" s="33" t="str">
        <f aca="true">IF($J200="","",$J200-TODAY())</f>
        <v/>
      </c>
      <c r="L200" s="23" t="str">
        <f aca="true">IF($D200="","",IF($J200="","期限なし",IF(TODAY()&gt;$J200,"期限切れ "&amp;TEXT(TODAY()-$J200,"0")&amp;"日",IF($J200-TODAY()&lt;=90,"更新まで "&amp;TEXT($J200-TODAY(),"0")&amp;"日","有効 あと"&amp;TEXT($J200-TODAY(),"0")&amp;"日"))))</f>
        <v/>
      </c>
      <c r="M200" s="20"/>
      <c r="N200" s="24"/>
    </row>
    <row r="201" customFormat="false" ht="15" hidden="false" customHeight="false" outlineLevel="0" collapsed="false">
      <c r="A201" s="19" t="str">
        <f aca="false">IF($D201="","",COUNTA($D$7:$D201))</f>
        <v/>
      </c>
      <c r="B201" s="20"/>
      <c r="C201" s="31" t="str">
        <f aca="false">IFERROR(VLOOKUP($B201,社員名簿!$B$7:$M$66,2,0),"")</f>
        <v/>
      </c>
      <c r="D201" s="20"/>
      <c r="E201" s="20"/>
      <c r="F201" s="20"/>
      <c r="G201" s="21"/>
      <c r="H201" s="21"/>
      <c r="I201" s="22"/>
      <c r="J201" s="32" t="str">
        <f aca="false">IF($D201="","",IF($H201&lt;&gt;"",$H201,IF(OR($G201="",$I201=""),"",EDATE($G201,$I201*12))))</f>
        <v/>
      </c>
      <c r="K201" s="33" t="str">
        <f aca="true">IF($J201="","",$J201-TODAY())</f>
        <v/>
      </c>
      <c r="L201" s="23" t="str">
        <f aca="true">IF($D201="","",IF($J201="","期限なし",IF(TODAY()&gt;$J201,"期限切れ "&amp;TEXT(TODAY()-$J201,"0")&amp;"日",IF($J201-TODAY()&lt;=90,"更新まで "&amp;TEXT($J201-TODAY(),"0")&amp;"日","有効 あと"&amp;TEXT($J201-TODAY(),"0")&amp;"日"))))</f>
        <v/>
      </c>
      <c r="M201" s="20"/>
      <c r="N201" s="24"/>
    </row>
    <row r="202" customFormat="false" ht="15" hidden="false" customHeight="false" outlineLevel="0" collapsed="false">
      <c r="A202" s="19" t="str">
        <f aca="false">IF($D202="","",COUNTA($D$7:$D202))</f>
        <v/>
      </c>
      <c r="B202" s="20"/>
      <c r="C202" s="31" t="str">
        <f aca="false">IFERROR(VLOOKUP($B202,社員名簿!$B$7:$M$66,2,0),"")</f>
        <v/>
      </c>
      <c r="D202" s="20"/>
      <c r="E202" s="20"/>
      <c r="F202" s="20"/>
      <c r="G202" s="21"/>
      <c r="H202" s="21"/>
      <c r="I202" s="22"/>
      <c r="J202" s="32" t="str">
        <f aca="false">IF($D202="","",IF($H202&lt;&gt;"",$H202,IF(OR($G202="",$I202=""),"",EDATE($G202,$I202*12))))</f>
        <v/>
      </c>
      <c r="K202" s="33" t="str">
        <f aca="true">IF($J202="","",$J202-TODAY())</f>
        <v/>
      </c>
      <c r="L202" s="23" t="str">
        <f aca="true">IF($D202="","",IF($J202="","期限なし",IF(TODAY()&gt;$J202,"期限切れ "&amp;TEXT(TODAY()-$J202,"0")&amp;"日",IF($J202-TODAY()&lt;=90,"更新まで "&amp;TEXT($J202-TODAY(),"0")&amp;"日","有効 あと"&amp;TEXT($J202-TODAY(),"0")&amp;"日"))))</f>
        <v/>
      </c>
      <c r="M202" s="20"/>
      <c r="N202" s="24"/>
    </row>
    <row r="203" customFormat="false" ht="15" hidden="false" customHeight="false" outlineLevel="0" collapsed="false">
      <c r="A203" s="19" t="str">
        <f aca="false">IF($D203="","",COUNTA($D$7:$D203))</f>
        <v/>
      </c>
      <c r="B203" s="20"/>
      <c r="C203" s="31" t="str">
        <f aca="false">IFERROR(VLOOKUP($B203,社員名簿!$B$7:$M$66,2,0),"")</f>
        <v/>
      </c>
      <c r="D203" s="20"/>
      <c r="E203" s="20"/>
      <c r="F203" s="20"/>
      <c r="G203" s="21"/>
      <c r="H203" s="21"/>
      <c r="I203" s="22"/>
      <c r="J203" s="32" t="str">
        <f aca="false">IF($D203="","",IF($H203&lt;&gt;"",$H203,IF(OR($G203="",$I203=""),"",EDATE($G203,$I203*12))))</f>
        <v/>
      </c>
      <c r="K203" s="33" t="str">
        <f aca="true">IF($J203="","",$J203-TODAY())</f>
        <v/>
      </c>
      <c r="L203" s="23" t="str">
        <f aca="true">IF($D203="","",IF($J203="","期限なし",IF(TODAY()&gt;$J203,"期限切れ "&amp;TEXT(TODAY()-$J203,"0")&amp;"日",IF($J203-TODAY()&lt;=90,"更新まで "&amp;TEXT($J203-TODAY(),"0")&amp;"日","有効 あと"&amp;TEXT($J203-TODAY(),"0")&amp;"日"))))</f>
        <v/>
      </c>
      <c r="M203" s="20"/>
      <c r="N203" s="24"/>
    </row>
    <row r="204" customFormat="false" ht="15" hidden="false" customHeight="false" outlineLevel="0" collapsed="false">
      <c r="A204" s="19" t="str">
        <f aca="false">IF($D204="","",COUNTA($D$7:$D204))</f>
        <v/>
      </c>
      <c r="B204" s="20"/>
      <c r="C204" s="31" t="str">
        <f aca="false">IFERROR(VLOOKUP($B204,社員名簿!$B$7:$M$66,2,0),"")</f>
        <v/>
      </c>
      <c r="D204" s="20"/>
      <c r="E204" s="20"/>
      <c r="F204" s="20"/>
      <c r="G204" s="21"/>
      <c r="H204" s="21"/>
      <c r="I204" s="22"/>
      <c r="J204" s="32" t="str">
        <f aca="false">IF($D204="","",IF($H204&lt;&gt;"",$H204,IF(OR($G204="",$I204=""),"",EDATE($G204,$I204*12))))</f>
        <v/>
      </c>
      <c r="K204" s="33" t="str">
        <f aca="true">IF($J204="","",$J204-TODAY())</f>
        <v/>
      </c>
      <c r="L204" s="23" t="str">
        <f aca="true">IF($D204="","",IF($J204="","期限なし",IF(TODAY()&gt;$J204,"期限切れ "&amp;TEXT(TODAY()-$J204,"0")&amp;"日",IF($J204-TODAY()&lt;=90,"更新まで "&amp;TEXT($J204-TODAY(),"0")&amp;"日","有効 あと"&amp;TEXT($J204-TODAY(),"0")&amp;"日"))))</f>
        <v/>
      </c>
      <c r="M204" s="20"/>
      <c r="N204" s="24"/>
    </row>
    <row r="205" customFormat="false" ht="15" hidden="false" customHeight="false" outlineLevel="0" collapsed="false">
      <c r="A205" s="19" t="str">
        <f aca="false">IF($D205="","",COUNTA($D$7:$D205))</f>
        <v/>
      </c>
      <c r="B205" s="20"/>
      <c r="C205" s="31" t="str">
        <f aca="false">IFERROR(VLOOKUP($B205,社員名簿!$B$7:$M$66,2,0),"")</f>
        <v/>
      </c>
      <c r="D205" s="20"/>
      <c r="E205" s="20"/>
      <c r="F205" s="20"/>
      <c r="G205" s="21"/>
      <c r="H205" s="21"/>
      <c r="I205" s="22"/>
      <c r="J205" s="32" t="str">
        <f aca="false">IF($D205="","",IF($H205&lt;&gt;"",$H205,IF(OR($G205="",$I205=""),"",EDATE($G205,$I205*12))))</f>
        <v/>
      </c>
      <c r="K205" s="33" t="str">
        <f aca="true">IF($J205="","",$J205-TODAY())</f>
        <v/>
      </c>
      <c r="L205" s="23" t="str">
        <f aca="true">IF($D205="","",IF($J205="","期限なし",IF(TODAY()&gt;$J205,"期限切れ "&amp;TEXT(TODAY()-$J205,"0")&amp;"日",IF($J205-TODAY()&lt;=90,"更新まで "&amp;TEXT($J205-TODAY(),"0")&amp;"日","有効 あと"&amp;TEXT($J205-TODAY(),"0")&amp;"日"))))</f>
        <v/>
      </c>
      <c r="M205" s="20"/>
      <c r="N205" s="24"/>
    </row>
    <row r="206" customFormat="false" ht="15" hidden="false" customHeight="false" outlineLevel="0" collapsed="false">
      <c r="A206" s="25" t="str">
        <f aca="false">IF($D206="","",COUNTA($D$7:$D206))</f>
        <v/>
      </c>
      <c r="B206" s="26"/>
      <c r="C206" s="34" t="str">
        <f aca="false">IFERROR(VLOOKUP($B206,社員名簿!$B$7:$M$66,2,0),"")</f>
        <v/>
      </c>
      <c r="D206" s="26"/>
      <c r="E206" s="26"/>
      <c r="F206" s="26"/>
      <c r="G206" s="27"/>
      <c r="H206" s="27"/>
      <c r="I206" s="28"/>
      <c r="J206" s="35" t="str">
        <f aca="false">IF($D206="","",IF($H206&lt;&gt;"",$H206,IF(OR($G206="",$I206=""),"",EDATE($G206,$I206*12))))</f>
        <v/>
      </c>
      <c r="K206" s="36" t="str">
        <f aca="true">IF($J206="","",$J206-TODAY())</f>
        <v/>
      </c>
      <c r="L206" s="29" t="str">
        <f aca="true">IF($D206="","",IF($J206="","期限なし",IF(TODAY()&gt;$J206,"期限切れ "&amp;TEXT(TODAY()-$J206,"0")&amp;"日",IF($J206-TODAY()&lt;=90,"更新まで "&amp;TEXT($J206-TODAY(),"0")&amp;"日","有効 あと"&amp;TEXT($J206-TODAY(),"0")&amp;"日"))))</f>
        <v/>
      </c>
      <c r="M206" s="26"/>
      <c r="N206" s="30"/>
    </row>
  </sheetData>
  <autoFilter ref="A6:N206"/>
  <mergeCells count="10">
    <mergeCell ref="A1:N1"/>
    <mergeCell ref="A3:B3"/>
    <mergeCell ref="C3:F3"/>
    <mergeCell ref="G3:H3"/>
    <mergeCell ref="I3:K3"/>
    <mergeCell ref="M3:N3"/>
    <mergeCell ref="A4:B4"/>
    <mergeCell ref="C4:F4"/>
    <mergeCell ref="G4:H4"/>
    <mergeCell ref="I4:N4"/>
  </mergeCells>
  <conditionalFormatting sqref="A7:N206">
    <cfRule type="expression" priority="2" aboveAverage="0" equalAverage="0" bottom="0" percent="0" rank="0" text="" dxfId="5">
      <formula>AND($D7&lt;&gt;"",ISNUMBER($J7),TODAY()&gt;$J7)</formula>
    </cfRule>
    <cfRule type="expression" priority="3" aboveAverage="0" equalAverage="0" bottom="0" percent="0" rank="0" text="" dxfId="6">
      <formula>AND($D7&lt;&gt;"",ISNUMBER($J7),$J7-TODAY()&lt;=90)</formula>
    </cfRule>
  </conditionalFormatting>
  <dataValidations count="2">
    <dataValidation allowBlank="true" errorStyle="stop" operator="between" showDropDown="false" showErrorMessage="false" showInputMessage="false" sqref="B7:B206" type="list">
      <formula1>社員名簿!$B$7:$B$66</formula1>
      <formula2>0</formula2>
    </dataValidation>
    <dataValidation allowBlank="true" errorStyle="stop" operator="between" showDropDown="false" showErrorMessage="false" showInputMessage="false" sqref="E7:E206" type="list">
      <formula1>マスタ!$A$4:$A$8</formula1>
      <formula2>0</formula2>
    </dataValidation>
  </dataValidation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5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2" min="2" style="0" width="17"/>
    <col collapsed="false" customWidth="true" hidden="false" outlineLevel="0" max="6" min="3" style="0" width="10"/>
  </cols>
  <sheetData>
    <row r="1" customFormat="false" ht="25.5" hidden="false" customHeight="true" outlineLevel="0" collapsed="false">
      <c r="A1" s="6" t="s">
        <v>72</v>
      </c>
      <c r="B1" s="6"/>
      <c r="C1" s="6"/>
      <c r="D1" s="6"/>
      <c r="E1" s="6"/>
      <c r="F1" s="6"/>
    </row>
    <row r="2" customFormat="false" ht="15" hidden="false" customHeight="true" outlineLevel="0" collapsed="false">
      <c r="A2" s="37" t="s">
        <v>73</v>
      </c>
      <c r="B2" s="37"/>
      <c r="C2" s="37"/>
      <c r="D2" s="37"/>
      <c r="E2" s="37"/>
      <c r="F2" s="37"/>
    </row>
    <row r="4" customFormat="false" ht="15" hidden="false" customHeight="false" outlineLevel="0" collapsed="false">
      <c r="A4" s="7" t="s">
        <v>74</v>
      </c>
      <c r="B4" s="7"/>
      <c r="C4" s="7"/>
      <c r="D4" s="7"/>
      <c r="E4" s="38" t="s">
        <v>75</v>
      </c>
      <c r="F4" s="38"/>
    </row>
    <row r="5" customFormat="false" ht="18.75" hidden="false" customHeight="true" outlineLevel="0" collapsed="false">
      <c r="A5" s="39" t="s">
        <v>76</v>
      </c>
      <c r="B5" s="39"/>
      <c r="C5" s="39"/>
      <c r="D5" s="39"/>
      <c r="E5" s="40" t="n">
        <f aca="false">COUNTA(社員名簿!$B$7:$B$66)</f>
        <v>0</v>
      </c>
      <c r="F5" s="40"/>
    </row>
    <row r="6" customFormat="false" ht="18.75" hidden="false" customHeight="true" outlineLevel="0" collapsed="false">
      <c r="A6" s="39" t="s">
        <v>59</v>
      </c>
      <c r="B6" s="39"/>
      <c r="C6" s="39"/>
      <c r="D6" s="39"/>
      <c r="E6" s="40" t="n">
        <f aca="false">COUNTIF(社員名簿!$H$7:$H$66,"在籍")</f>
        <v>0</v>
      </c>
      <c r="F6" s="40"/>
    </row>
    <row r="7" customFormat="false" ht="18.75" hidden="false" customHeight="true" outlineLevel="0" collapsed="false">
      <c r="A7" s="39" t="s">
        <v>77</v>
      </c>
      <c r="B7" s="39"/>
      <c r="C7" s="39"/>
      <c r="D7" s="39"/>
      <c r="E7" s="40" t="n">
        <f aca="false">COUNTA(資格・免許台帳!$D$7:$D$206)</f>
        <v>0</v>
      </c>
      <c r="F7" s="40"/>
    </row>
    <row r="8" customFormat="false" ht="18.75" hidden="false" customHeight="true" outlineLevel="0" collapsed="false">
      <c r="A8" s="39" t="s">
        <v>61</v>
      </c>
      <c r="B8" s="39"/>
      <c r="C8" s="39"/>
      <c r="D8" s="39"/>
      <c r="E8" s="40" t="n">
        <f aca="false">COUNTIF(資格・免許台帳!$K$7:$K$206,"&lt;0")</f>
        <v>0</v>
      </c>
      <c r="F8" s="40"/>
    </row>
    <row r="9" customFormat="false" ht="18.75" hidden="false" customHeight="true" outlineLevel="0" collapsed="false">
      <c r="A9" s="41" t="s">
        <v>78</v>
      </c>
      <c r="B9" s="41"/>
      <c r="C9" s="41"/>
      <c r="D9" s="41"/>
      <c r="E9" s="40" t="n">
        <f aca="false">COUNTIFS(資格・免許台帳!$K$7:$K$206,"&gt;=0",資格・免許台帳!$K$7:$K$206,"&lt;=90")</f>
        <v>0</v>
      </c>
      <c r="F9" s="40"/>
    </row>
    <row r="10" customFormat="false" ht="18.75" hidden="false" customHeight="true" outlineLevel="0" collapsed="false">
      <c r="A10" s="42" t="s">
        <v>79</v>
      </c>
      <c r="B10" s="42"/>
      <c r="C10" s="42"/>
      <c r="D10" s="42"/>
      <c r="E10" s="43" t="n">
        <f aca="false">COUNTIF(社員名簿!$J$7:$J$66,"&gt;0")</f>
        <v>0</v>
      </c>
      <c r="F10" s="43"/>
    </row>
    <row r="12" customFormat="false" ht="21.75" hidden="false" customHeight="true" outlineLevel="0" collapsed="false">
      <c r="A12" s="44" t="s">
        <v>65</v>
      </c>
      <c r="B12" s="45" t="s">
        <v>66</v>
      </c>
      <c r="C12" s="45" t="s">
        <v>80</v>
      </c>
      <c r="D12" s="45" t="s">
        <v>81</v>
      </c>
      <c r="E12" s="45" t="s">
        <v>61</v>
      </c>
      <c r="F12" s="46" t="s">
        <v>62</v>
      </c>
    </row>
    <row r="13" customFormat="false" ht="15" hidden="false" customHeight="false" outlineLevel="0" collapsed="false">
      <c r="A13" s="47" t="str">
        <f aca="false">マスタ!$I$5</f>
        <v>第一種電気工事士</v>
      </c>
      <c r="B13" s="48" t="str">
        <f aca="false">マスタ!$J$5</f>
        <v>免状・国家資格</v>
      </c>
      <c r="C13" s="49" t="n">
        <f aca="false">COUNTIF(資格・免許台帳!$D$7:$D$206,$A13)</f>
        <v>0</v>
      </c>
      <c r="D13" s="49" t="n">
        <f aca="false">$C13-$E13</f>
        <v>0</v>
      </c>
      <c r="E13" s="49" t="n">
        <f aca="false">COUNTIFS(資格・免許台帳!$D$7:$D$206,$A13,資格・免許台帳!$K$7:$K$206,"&lt;0")</f>
        <v>0</v>
      </c>
      <c r="F13" s="50" t="n">
        <f aca="false">COUNTIFS(資格・免許台帳!$D$7:$D$206,$A13,資格・免許台帳!$K$7:$K$206,"&gt;=0",資格・免許台帳!$K$7:$K$206,"&lt;=90")</f>
        <v>0</v>
      </c>
    </row>
    <row r="14" customFormat="false" ht="15" hidden="false" customHeight="false" outlineLevel="0" collapsed="false">
      <c r="A14" s="47" t="str">
        <f aca="false">マスタ!$I$6</f>
        <v>第二種電気工事士</v>
      </c>
      <c r="B14" s="48" t="str">
        <f aca="false">マスタ!$J$6</f>
        <v>免状・国家資格</v>
      </c>
      <c r="C14" s="49" t="n">
        <f aca="false">COUNTIF(資格・免許台帳!$D$7:$D$206,$A14)</f>
        <v>0</v>
      </c>
      <c r="D14" s="49" t="n">
        <f aca="false">$C14-$E14</f>
        <v>0</v>
      </c>
      <c r="E14" s="49" t="n">
        <f aca="false">COUNTIFS(資格・免許台帳!$D$7:$D$206,$A14,資格・免許台帳!$K$7:$K$206,"&lt;0")</f>
        <v>0</v>
      </c>
      <c r="F14" s="50" t="n">
        <f aca="false">COUNTIFS(資格・免許台帳!$D$7:$D$206,$A14,資格・免許台帳!$K$7:$K$206,"&gt;=0",資格・免許台帳!$K$7:$K$206,"&lt;=90")</f>
        <v>0</v>
      </c>
    </row>
    <row r="15" customFormat="false" ht="15" hidden="false" customHeight="false" outlineLevel="0" collapsed="false">
      <c r="A15" s="47" t="str">
        <f aca="false">マスタ!$I$7</f>
        <v>認定電気工事従事者</v>
      </c>
      <c r="B15" s="48" t="str">
        <f aca="false">マスタ!$J$7</f>
        <v>免状・国家資格</v>
      </c>
      <c r="C15" s="49" t="n">
        <f aca="false">COUNTIF(資格・免許台帳!$D$7:$D$206,$A15)</f>
        <v>0</v>
      </c>
      <c r="D15" s="49" t="n">
        <f aca="false">$C15-$E15</f>
        <v>0</v>
      </c>
      <c r="E15" s="49" t="n">
        <f aca="false">COUNTIFS(資格・免許台帳!$D$7:$D$206,$A15,資格・免許台帳!$K$7:$K$206,"&lt;0")</f>
        <v>0</v>
      </c>
      <c r="F15" s="50" t="n">
        <f aca="false">COUNTIFS(資格・免許台帳!$D$7:$D$206,$A15,資格・免許台帳!$K$7:$K$206,"&gt;=0",資格・免許台帳!$K$7:$K$206,"&lt;=90")</f>
        <v>0</v>
      </c>
    </row>
    <row r="16" customFormat="false" ht="15" hidden="false" customHeight="false" outlineLevel="0" collapsed="false">
      <c r="A16" s="47" t="str">
        <f aca="false">マスタ!$I$8</f>
        <v>特種電気工事資格者（ネオン）</v>
      </c>
      <c r="B16" s="48" t="str">
        <f aca="false">マスタ!$J$8</f>
        <v>免状・国家資格</v>
      </c>
      <c r="C16" s="49" t="n">
        <f aca="false">COUNTIF(資格・免許台帳!$D$7:$D$206,$A16)</f>
        <v>0</v>
      </c>
      <c r="D16" s="49" t="n">
        <f aca="false">$C16-$E16</f>
        <v>0</v>
      </c>
      <c r="E16" s="49" t="n">
        <f aca="false">COUNTIFS(資格・免許台帳!$D$7:$D$206,$A16,資格・免許台帳!$K$7:$K$206,"&lt;0")</f>
        <v>0</v>
      </c>
      <c r="F16" s="50" t="n">
        <f aca="false">COUNTIFS(資格・免許台帳!$D$7:$D$206,$A16,資格・免許台帳!$K$7:$K$206,"&gt;=0",資格・免許台帳!$K$7:$K$206,"&lt;=90")</f>
        <v>0</v>
      </c>
    </row>
    <row r="17" customFormat="false" ht="15" hidden="false" customHeight="false" outlineLevel="0" collapsed="false">
      <c r="A17" s="47" t="str">
        <f aca="false">マスタ!$I$9</f>
        <v>特種電気工事資格者（非常用予備発電装置）</v>
      </c>
      <c r="B17" s="48" t="str">
        <f aca="false">マスタ!$J$9</f>
        <v>免状・国家資格</v>
      </c>
      <c r="C17" s="49" t="n">
        <f aca="false">COUNTIF(資格・免許台帳!$D$7:$D$206,$A17)</f>
        <v>0</v>
      </c>
      <c r="D17" s="49" t="n">
        <f aca="false">$C17-$E17</f>
        <v>0</v>
      </c>
      <c r="E17" s="49" t="n">
        <f aca="false">COUNTIFS(資格・免許台帳!$D$7:$D$206,$A17,資格・免許台帳!$K$7:$K$206,"&lt;0")</f>
        <v>0</v>
      </c>
      <c r="F17" s="50" t="n">
        <f aca="false">COUNTIFS(資格・免許台帳!$D$7:$D$206,$A17,資格・免許台帳!$K$7:$K$206,"&gt;=0",資格・免許台帳!$K$7:$K$206,"&lt;=90")</f>
        <v>0</v>
      </c>
    </row>
    <row r="18" customFormat="false" ht="15" hidden="false" customHeight="false" outlineLevel="0" collapsed="false">
      <c r="A18" s="47" t="str">
        <f aca="false">マスタ!$I$10</f>
        <v>第三種電気主任技術者</v>
      </c>
      <c r="B18" s="48" t="str">
        <f aca="false">マスタ!$J$10</f>
        <v>免状・国家資格</v>
      </c>
      <c r="C18" s="49" t="n">
        <f aca="false">COUNTIF(資格・免許台帳!$D$7:$D$206,$A18)</f>
        <v>0</v>
      </c>
      <c r="D18" s="49" t="n">
        <f aca="false">$C18-$E18</f>
        <v>0</v>
      </c>
      <c r="E18" s="49" t="n">
        <f aca="false">COUNTIFS(資格・免許台帳!$D$7:$D$206,$A18,資格・免許台帳!$K$7:$K$206,"&lt;0")</f>
        <v>0</v>
      </c>
      <c r="F18" s="50" t="n">
        <f aca="false">COUNTIFS(資格・免許台帳!$D$7:$D$206,$A18,資格・免許台帳!$K$7:$K$206,"&gt;=0",資格・免許台帳!$K$7:$K$206,"&lt;=90")</f>
        <v>0</v>
      </c>
    </row>
    <row r="19" customFormat="false" ht="15" hidden="false" customHeight="false" outlineLevel="0" collapsed="false">
      <c r="A19" s="47" t="str">
        <f aca="false">マスタ!$I$11</f>
        <v>1級電気工事施工管理技士</v>
      </c>
      <c r="B19" s="48" t="str">
        <f aca="false">マスタ!$J$11</f>
        <v>免状・国家資格</v>
      </c>
      <c r="C19" s="49" t="n">
        <f aca="false">COUNTIF(資格・免許台帳!$D$7:$D$206,$A19)</f>
        <v>0</v>
      </c>
      <c r="D19" s="49" t="n">
        <f aca="false">$C19-$E19</f>
        <v>0</v>
      </c>
      <c r="E19" s="49" t="n">
        <f aca="false">COUNTIFS(資格・免許台帳!$D$7:$D$206,$A19,資格・免許台帳!$K$7:$K$206,"&lt;0")</f>
        <v>0</v>
      </c>
      <c r="F19" s="50" t="n">
        <f aca="false">COUNTIFS(資格・免許台帳!$D$7:$D$206,$A19,資格・免許台帳!$K$7:$K$206,"&gt;=0",資格・免許台帳!$K$7:$K$206,"&lt;=90")</f>
        <v>0</v>
      </c>
    </row>
    <row r="20" customFormat="false" ht="15" hidden="false" customHeight="false" outlineLevel="0" collapsed="false">
      <c r="A20" s="47" t="str">
        <f aca="false">マスタ!$I$12</f>
        <v>2級電気工事施工管理技士</v>
      </c>
      <c r="B20" s="48" t="str">
        <f aca="false">マスタ!$J$12</f>
        <v>免状・国家資格</v>
      </c>
      <c r="C20" s="49" t="n">
        <f aca="false">COUNTIF(資格・免許台帳!$D$7:$D$206,$A20)</f>
        <v>0</v>
      </c>
      <c r="D20" s="49" t="n">
        <f aca="false">$C20-$E20</f>
        <v>0</v>
      </c>
      <c r="E20" s="49" t="n">
        <f aca="false">COUNTIFS(資格・免許台帳!$D$7:$D$206,$A20,資格・免許台帳!$K$7:$K$206,"&lt;0")</f>
        <v>0</v>
      </c>
      <c r="F20" s="50" t="n">
        <f aca="false">COUNTIFS(資格・免許台帳!$D$7:$D$206,$A20,資格・免許台帳!$K$7:$K$206,"&gt;=0",資格・免許台帳!$K$7:$K$206,"&lt;=90")</f>
        <v>0</v>
      </c>
    </row>
    <row r="21" customFormat="false" ht="15" hidden="false" customHeight="false" outlineLevel="0" collapsed="false">
      <c r="A21" s="47" t="str">
        <f aca="false">マスタ!$I$13</f>
        <v>消防設備士 甲種第4類</v>
      </c>
      <c r="B21" s="48" t="str">
        <f aca="false">マスタ!$J$13</f>
        <v>免状・国家資格</v>
      </c>
      <c r="C21" s="49" t="n">
        <f aca="false">COUNTIF(資格・免許台帳!$D$7:$D$206,$A21)</f>
        <v>0</v>
      </c>
      <c r="D21" s="49" t="n">
        <f aca="false">$C21-$E21</f>
        <v>0</v>
      </c>
      <c r="E21" s="49" t="n">
        <f aca="false">COUNTIFS(資格・免許台帳!$D$7:$D$206,$A21,資格・免許台帳!$K$7:$K$206,"&lt;0")</f>
        <v>0</v>
      </c>
      <c r="F21" s="50" t="n">
        <f aca="false">COUNTIFS(資格・免許台帳!$D$7:$D$206,$A21,資格・免許台帳!$K$7:$K$206,"&gt;=0",資格・免許台帳!$K$7:$K$206,"&lt;=90")</f>
        <v>0</v>
      </c>
    </row>
    <row r="22" customFormat="false" ht="15" hidden="false" customHeight="false" outlineLevel="0" collapsed="false">
      <c r="A22" s="47" t="str">
        <f aca="false">マスタ!$I$14</f>
        <v>消防設備士 乙種第4類</v>
      </c>
      <c r="B22" s="48" t="str">
        <f aca="false">マスタ!$J$14</f>
        <v>免状・国家資格</v>
      </c>
      <c r="C22" s="49" t="n">
        <f aca="false">COUNTIF(資格・免許台帳!$D$7:$D$206,$A22)</f>
        <v>0</v>
      </c>
      <c r="D22" s="49" t="n">
        <f aca="false">$C22-$E22</f>
        <v>0</v>
      </c>
      <c r="E22" s="49" t="n">
        <f aca="false">COUNTIFS(資格・免許台帳!$D$7:$D$206,$A22,資格・免許台帳!$K$7:$K$206,"&lt;0")</f>
        <v>0</v>
      </c>
      <c r="F22" s="50" t="n">
        <f aca="false">COUNTIFS(資格・免許台帳!$D$7:$D$206,$A22,資格・免許台帳!$K$7:$K$206,"&gt;=0",資格・免許台帳!$K$7:$K$206,"&lt;=90")</f>
        <v>0</v>
      </c>
    </row>
    <row r="23" customFormat="false" ht="15" hidden="false" customHeight="false" outlineLevel="0" collapsed="false">
      <c r="A23" s="47" t="str">
        <f aca="false">マスタ!$I$15</f>
        <v>工事担任者（第一級デジタル通信）</v>
      </c>
      <c r="B23" s="48" t="str">
        <f aca="false">マスタ!$J$15</f>
        <v>免状・国家資格</v>
      </c>
      <c r="C23" s="49" t="n">
        <f aca="false">COUNTIF(資格・免許台帳!$D$7:$D$206,$A23)</f>
        <v>0</v>
      </c>
      <c r="D23" s="49" t="n">
        <f aca="false">$C23-$E23</f>
        <v>0</v>
      </c>
      <c r="E23" s="49" t="n">
        <f aca="false">COUNTIFS(資格・免許台帳!$D$7:$D$206,$A23,資格・免許台帳!$K$7:$K$206,"&lt;0")</f>
        <v>0</v>
      </c>
      <c r="F23" s="50" t="n">
        <f aca="false">COUNTIFS(資格・免許台帳!$D$7:$D$206,$A23,資格・免許台帳!$K$7:$K$206,"&gt;=0",資格・免許台帳!$K$7:$K$206,"&lt;=90")</f>
        <v>0</v>
      </c>
    </row>
    <row r="24" customFormat="false" ht="15" hidden="false" customHeight="false" outlineLevel="0" collapsed="false">
      <c r="A24" s="47" t="str">
        <f aca="false">マスタ!$I$16</f>
        <v>職長・安全衛生責任者教育</v>
      </c>
      <c r="B24" s="48" t="str">
        <f aca="false">マスタ!$J$16</f>
        <v>技能講習</v>
      </c>
      <c r="C24" s="49" t="n">
        <f aca="false">COUNTIF(資格・免許台帳!$D$7:$D$206,$A24)</f>
        <v>0</v>
      </c>
      <c r="D24" s="49" t="n">
        <f aca="false">$C24-$E24</f>
        <v>0</v>
      </c>
      <c r="E24" s="49" t="n">
        <f aca="false">COUNTIFS(資格・免許台帳!$D$7:$D$206,$A24,資格・免許台帳!$K$7:$K$206,"&lt;0")</f>
        <v>0</v>
      </c>
      <c r="F24" s="50" t="n">
        <f aca="false">COUNTIFS(資格・免許台帳!$D$7:$D$206,$A24,資格・免許台帳!$K$7:$K$206,"&gt;=0",資格・免許台帳!$K$7:$K$206,"&lt;=90")</f>
        <v>0</v>
      </c>
    </row>
    <row r="25" customFormat="false" ht="15" hidden="false" customHeight="false" outlineLevel="0" collapsed="false">
      <c r="A25" s="47" t="str">
        <f aca="false">マスタ!$I$17</f>
        <v>高所作業車運転（10m以上）</v>
      </c>
      <c r="B25" s="48" t="str">
        <f aca="false">マスタ!$J$17</f>
        <v>技能講習</v>
      </c>
      <c r="C25" s="49" t="n">
        <f aca="false">COUNTIF(資格・免許台帳!$D$7:$D$206,$A25)</f>
        <v>0</v>
      </c>
      <c r="D25" s="49" t="n">
        <f aca="false">$C25-$E25</f>
        <v>0</v>
      </c>
      <c r="E25" s="49" t="n">
        <f aca="false">COUNTIFS(資格・免許台帳!$D$7:$D$206,$A25,資格・免許台帳!$K$7:$K$206,"&lt;0")</f>
        <v>0</v>
      </c>
      <c r="F25" s="50" t="n">
        <f aca="false">COUNTIFS(資格・免許台帳!$D$7:$D$206,$A25,資格・免許台帳!$K$7:$K$206,"&gt;=0",資格・免許台帳!$K$7:$K$206,"&lt;=90")</f>
        <v>0</v>
      </c>
    </row>
    <row r="26" customFormat="false" ht="15" hidden="false" customHeight="false" outlineLevel="0" collapsed="false">
      <c r="A26" s="47" t="str">
        <f aca="false">マスタ!$I$18</f>
        <v>フォークリフト運転（1t以上）</v>
      </c>
      <c r="B26" s="48" t="str">
        <f aca="false">マスタ!$J$18</f>
        <v>技能講習</v>
      </c>
      <c r="C26" s="49" t="n">
        <f aca="false">COUNTIF(資格・免許台帳!$D$7:$D$206,$A26)</f>
        <v>0</v>
      </c>
      <c r="D26" s="49" t="n">
        <f aca="false">$C26-$E26</f>
        <v>0</v>
      </c>
      <c r="E26" s="49" t="n">
        <f aca="false">COUNTIFS(資格・免許台帳!$D$7:$D$206,$A26,資格・免許台帳!$K$7:$K$206,"&lt;0")</f>
        <v>0</v>
      </c>
      <c r="F26" s="50" t="n">
        <f aca="false">COUNTIFS(資格・免許台帳!$D$7:$D$206,$A26,資格・免許台帳!$K$7:$K$206,"&gt;=0",資格・免許台帳!$K$7:$K$206,"&lt;=90")</f>
        <v>0</v>
      </c>
    </row>
    <row r="27" customFormat="false" ht="15" hidden="false" customHeight="false" outlineLevel="0" collapsed="false">
      <c r="A27" s="47" t="str">
        <f aca="false">マスタ!$I$19</f>
        <v>玉掛け（1t以上）</v>
      </c>
      <c r="B27" s="48" t="str">
        <f aca="false">マスタ!$J$19</f>
        <v>技能講習</v>
      </c>
      <c r="C27" s="49" t="n">
        <f aca="false">COUNTIF(資格・免許台帳!$D$7:$D$206,$A27)</f>
        <v>0</v>
      </c>
      <c r="D27" s="49" t="n">
        <f aca="false">$C27-$E27</f>
        <v>0</v>
      </c>
      <c r="E27" s="49" t="n">
        <f aca="false">COUNTIFS(資格・免許台帳!$D$7:$D$206,$A27,資格・免許台帳!$K$7:$K$206,"&lt;0")</f>
        <v>0</v>
      </c>
      <c r="F27" s="50" t="n">
        <f aca="false">COUNTIFS(資格・免許台帳!$D$7:$D$206,$A27,資格・免許台帳!$K$7:$K$206,"&gt;=0",資格・免許台帳!$K$7:$K$206,"&lt;=90")</f>
        <v>0</v>
      </c>
    </row>
    <row r="28" customFormat="false" ht="15" hidden="false" customHeight="false" outlineLevel="0" collapsed="false">
      <c r="A28" s="47" t="str">
        <f aca="false">マスタ!$I$20</f>
        <v>小型移動式クレーン運転</v>
      </c>
      <c r="B28" s="48" t="str">
        <f aca="false">マスタ!$J$20</f>
        <v>技能講習</v>
      </c>
      <c r="C28" s="49" t="n">
        <f aca="false">COUNTIF(資格・免許台帳!$D$7:$D$206,$A28)</f>
        <v>0</v>
      </c>
      <c r="D28" s="49" t="n">
        <f aca="false">$C28-$E28</f>
        <v>0</v>
      </c>
      <c r="E28" s="49" t="n">
        <f aca="false">COUNTIFS(資格・免許台帳!$D$7:$D$206,$A28,資格・免許台帳!$K$7:$K$206,"&lt;0")</f>
        <v>0</v>
      </c>
      <c r="F28" s="50" t="n">
        <f aca="false">COUNTIFS(資格・免許台帳!$D$7:$D$206,$A28,資格・免許台帳!$K$7:$K$206,"&gt;=0",資格・免許台帳!$K$7:$K$206,"&lt;=90")</f>
        <v>0</v>
      </c>
    </row>
    <row r="29" customFormat="false" ht="15" hidden="false" customHeight="false" outlineLevel="0" collapsed="false">
      <c r="A29" s="47" t="str">
        <f aca="false">マスタ!$I$21</f>
        <v>足場の組立て等作業主任者</v>
      </c>
      <c r="B29" s="48" t="str">
        <f aca="false">マスタ!$J$21</f>
        <v>技能講習</v>
      </c>
      <c r="C29" s="49" t="n">
        <f aca="false">COUNTIF(資格・免許台帳!$D$7:$D$206,$A29)</f>
        <v>0</v>
      </c>
      <c r="D29" s="49" t="n">
        <f aca="false">$C29-$E29</f>
        <v>0</v>
      </c>
      <c r="E29" s="49" t="n">
        <f aca="false">COUNTIFS(資格・免許台帳!$D$7:$D$206,$A29,資格・免許台帳!$K$7:$K$206,"&lt;0")</f>
        <v>0</v>
      </c>
      <c r="F29" s="50" t="n">
        <f aca="false">COUNTIFS(資格・免許台帳!$D$7:$D$206,$A29,資格・免許台帳!$K$7:$K$206,"&gt;=0",資格・免許台帳!$K$7:$K$206,"&lt;=90")</f>
        <v>0</v>
      </c>
    </row>
    <row r="30" customFormat="false" ht="15" hidden="false" customHeight="false" outlineLevel="0" collapsed="false">
      <c r="A30" s="47" t="str">
        <f aca="false">マスタ!$I$22</f>
        <v>酸素欠乏・硫化水素危険作業主任者</v>
      </c>
      <c r="B30" s="48" t="str">
        <f aca="false">マスタ!$J$22</f>
        <v>技能講習</v>
      </c>
      <c r="C30" s="49" t="n">
        <f aca="false">COUNTIF(資格・免許台帳!$D$7:$D$206,$A30)</f>
        <v>0</v>
      </c>
      <c r="D30" s="49" t="n">
        <f aca="false">$C30-$E30</f>
        <v>0</v>
      </c>
      <c r="E30" s="49" t="n">
        <f aca="false">COUNTIFS(資格・免許台帳!$D$7:$D$206,$A30,資格・免許台帳!$K$7:$K$206,"&lt;0")</f>
        <v>0</v>
      </c>
      <c r="F30" s="50" t="n">
        <f aca="false">COUNTIFS(資格・免許台帳!$D$7:$D$206,$A30,資格・免許台帳!$K$7:$K$206,"&gt;=0",資格・免許台帳!$K$7:$K$206,"&lt;=90")</f>
        <v>0</v>
      </c>
    </row>
    <row r="31" customFormat="false" ht="15" hidden="false" customHeight="false" outlineLevel="0" collapsed="false">
      <c r="A31" s="47" t="str">
        <f aca="false">マスタ!$I$23</f>
        <v>石綿作業主任者</v>
      </c>
      <c r="B31" s="48" t="str">
        <f aca="false">マスタ!$J$23</f>
        <v>技能講習</v>
      </c>
      <c r="C31" s="49" t="n">
        <f aca="false">COUNTIF(資格・免許台帳!$D$7:$D$206,$A31)</f>
        <v>0</v>
      </c>
      <c r="D31" s="49" t="n">
        <f aca="false">$C31-$E31</f>
        <v>0</v>
      </c>
      <c r="E31" s="49" t="n">
        <f aca="false">COUNTIFS(資格・免許台帳!$D$7:$D$206,$A31,資格・免許台帳!$K$7:$K$206,"&lt;0")</f>
        <v>0</v>
      </c>
      <c r="F31" s="50" t="n">
        <f aca="false">COUNTIFS(資格・免許台帳!$D$7:$D$206,$A31,資格・免許台帳!$K$7:$K$206,"&gt;=0",資格・免許台帳!$K$7:$K$206,"&lt;=90")</f>
        <v>0</v>
      </c>
    </row>
    <row r="32" customFormat="false" ht="15" hidden="false" customHeight="false" outlineLevel="0" collapsed="false">
      <c r="A32" s="47" t="str">
        <f aca="false">マスタ!$I$24</f>
        <v>ガス溶接技能講習</v>
      </c>
      <c r="B32" s="48" t="str">
        <f aca="false">マスタ!$J$24</f>
        <v>技能講習</v>
      </c>
      <c r="C32" s="49" t="n">
        <f aca="false">COUNTIF(資格・免許台帳!$D$7:$D$206,$A32)</f>
        <v>0</v>
      </c>
      <c r="D32" s="49" t="n">
        <f aca="false">$C32-$E32</f>
        <v>0</v>
      </c>
      <c r="E32" s="49" t="n">
        <f aca="false">COUNTIFS(資格・免許台帳!$D$7:$D$206,$A32,資格・免許台帳!$K$7:$K$206,"&lt;0")</f>
        <v>0</v>
      </c>
      <c r="F32" s="50" t="n">
        <f aca="false">COUNTIFS(資格・免許台帳!$D$7:$D$206,$A32,資格・免許台帳!$K$7:$K$206,"&gt;=0",資格・免許台帳!$K$7:$K$206,"&lt;=90")</f>
        <v>0</v>
      </c>
    </row>
    <row r="33" customFormat="false" ht="15" hidden="false" customHeight="false" outlineLevel="0" collapsed="false">
      <c r="A33" s="47" t="str">
        <f aca="false">マスタ!$I$25</f>
        <v>低圧電気取扱業務</v>
      </c>
      <c r="B33" s="48" t="str">
        <f aca="false">マスタ!$J$25</f>
        <v>特別教育</v>
      </c>
      <c r="C33" s="49" t="n">
        <f aca="false">COUNTIF(資格・免許台帳!$D$7:$D$206,$A33)</f>
        <v>0</v>
      </c>
      <c r="D33" s="49" t="n">
        <f aca="false">$C33-$E33</f>
        <v>0</v>
      </c>
      <c r="E33" s="49" t="n">
        <f aca="false">COUNTIFS(資格・免許台帳!$D$7:$D$206,$A33,資格・免許台帳!$K$7:$K$206,"&lt;0")</f>
        <v>0</v>
      </c>
      <c r="F33" s="50" t="n">
        <f aca="false">COUNTIFS(資格・免許台帳!$D$7:$D$206,$A33,資格・免許台帳!$K$7:$K$206,"&gt;=0",資格・免許台帳!$K$7:$K$206,"&lt;=90")</f>
        <v>0</v>
      </c>
    </row>
    <row r="34" customFormat="false" ht="15" hidden="false" customHeight="false" outlineLevel="0" collapsed="false">
      <c r="A34" s="47" t="str">
        <f aca="false">マスタ!$I$26</f>
        <v>高圧・特別高圧電気取扱業務</v>
      </c>
      <c r="B34" s="48" t="str">
        <f aca="false">マスタ!$J$26</f>
        <v>特別教育</v>
      </c>
      <c r="C34" s="49" t="n">
        <f aca="false">COUNTIF(資格・免許台帳!$D$7:$D$206,$A34)</f>
        <v>0</v>
      </c>
      <c r="D34" s="49" t="n">
        <f aca="false">$C34-$E34</f>
        <v>0</v>
      </c>
      <c r="E34" s="49" t="n">
        <f aca="false">COUNTIFS(資格・免許台帳!$D$7:$D$206,$A34,資格・免許台帳!$K$7:$K$206,"&lt;0")</f>
        <v>0</v>
      </c>
      <c r="F34" s="50" t="n">
        <f aca="false">COUNTIFS(資格・免許台帳!$D$7:$D$206,$A34,資格・免許台帳!$K$7:$K$206,"&gt;=0",資格・免許台帳!$K$7:$K$206,"&lt;=90")</f>
        <v>0</v>
      </c>
    </row>
    <row r="35" customFormat="false" ht="15" hidden="false" customHeight="false" outlineLevel="0" collapsed="false">
      <c r="A35" s="47" t="str">
        <f aca="false">マスタ!$I$27</f>
        <v>フルハーネス型墜落制止用器具</v>
      </c>
      <c r="B35" s="48" t="str">
        <f aca="false">マスタ!$J$27</f>
        <v>特別教育</v>
      </c>
      <c r="C35" s="49" t="n">
        <f aca="false">COUNTIF(資格・免許台帳!$D$7:$D$206,$A35)</f>
        <v>0</v>
      </c>
      <c r="D35" s="49" t="n">
        <f aca="false">$C35-$E35</f>
        <v>0</v>
      </c>
      <c r="E35" s="49" t="n">
        <f aca="false">COUNTIFS(資格・免許台帳!$D$7:$D$206,$A35,資格・免許台帳!$K$7:$K$206,"&lt;0")</f>
        <v>0</v>
      </c>
      <c r="F35" s="50" t="n">
        <f aca="false">COUNTIFS(資格・免許台帳!$D$7:$D$206,$A35,資格・免許台帳!$K$7:$K$206,"&gt;=0",資格・免許台帳!$K$7:$K$206,"&lt;=90")</f>
        <v>0</v>
      </c>
    </row>
    <row r="36" customFormat="false" ht="15" hidden="false" customHeight="false" outlineLevel="0" collapsed="false">
      <c r="A36" s="47" t="str">
        <f aca="false">マスタ!$I$28</f>
        <v>足場の組立て等の業務</v>
      </c>
      <c r="B36" s="48" t="str">
        <f aca="false">マスタ!$J$28</f>
        <v>特別教育</v>
      </c>
      <c r="C36" s="49" t="n">
        <f aca="false">COUNTIF(資格・免許台帳!$D$7:$D$206,$A36)</f>
        <v>0</v>
      </c>
      <c r="D36" s="49" t="n">
        <f aca="false">$C36-$E36</f>
        <v>0</v>
      </c>
      <c r="E36" s="49" t="n">
        <f aca="false">COUNTIFS(資格・免許台帳!$D$7:$D$206,$A36,資格・免許台帳!$K$7:$K$206,"&lt;0")</f>
        <v>0</v>
      </c>
      <c r="F36" s="50" t="n">
        <f aca="false">COUNTIFS(資格・免許台帳!$D$7:$D$206,$A36,資格・免許台帳!$K$7:$K$206,"&gt;=0",資格・免許台帳!$K$7:$K$206,"&lt;=90")</f>
        <v>0</v>
      </c>
    </row>
    <row r="37" customFormat="false" ht="15" hidden="false" customHeight="false" outlineLevel="0" collapsed="false">
      <c r="A37" s="47" t="str">
        <f aca="false">マスタ!$I$29</f>
        <v>ロープ高所作業</v>
      </c>
      <c r="B37" s="48" t="str">
        <f aca="false">マスタ!$J$29</f>
        <v>特別教育</v>
      </c>
      <c r="C37" s="49" t="n">
        <f aca="false">COUNTIF(資格・免許台帳!$D$7:$D$206,$A37)</f>
        <v>0</v>
      </c>
      <c r="D37" s="49" t="n">
        <f aca="false">$C37-$E37</f>
        <v>0</v>
      </c>
      <c r="E37" s="49" t="n">
        <f aca="false">COUNTIFS(資格・免許台帳!$D$7:$D$206,$A37,資格・免許台帳!$K$7:$K$206,"&lt;0")</f>
        <v>0</v>
      </c>
      <c r="F37" s="50" t="n">
        <f aca="false">COUNTIFS(資格・免許台帳!$D$7:$D$206,$A37,資格・免許台帳!$K$7:$K$206,"&gt;=0",資格・免許台帳!$K$7:$K$206,"&lt;=90")</f>
        <v>0</v>
      </c>
    </row>
    <row r="38" customFormat="false" ht="15" hidden="false" customHeight="false" outlineLevel="0" collapsed="false">
      <c r="A38" s="47" t="str">
        <f aca="false">マスタ!$I$30</f>
        <v>高所作業車運転（10m未満）</v>
      </c>
      <c r="B38" s="48" t="str">
        <f aca="false">マスタ!$J$30</f>
        <v>特別教育</v>
      </c>
      <c r="C38" s="49" t="n">
        <f aca="false">COUNTIF(資格・免許台帳!$D$7:$D$206,$A38)</f>
        <v>0</v>
      </c>
      <c r="D38" s="49" t="n">
        <f aca="false">$C38-$E38</f>
        <v>0</v>
      </c>
      <c r="E38" s="49" t="n">
        <f aca="false">COUNTIFS(資格・免許台帳!$D$7:$D$206,$A38,資格・免許台帳!$K$7:$K$206,"&lt;0")</f>
        <v>0</v>
      </c>
      <c r="F38" s="50" t="n">
        <f aca="false">COUNTIFS(資格・免許台帳!$D$7:$D$206,$A38,資格・免許台帳!$K$7:$K$206,"&gt;=0",資格・免許台帳!$K$7:$K$206,"&lt;=90")</f>
        <v>0</v>
      </c>
    </row>
    <row r="39" customFormat="false" ht="15" hidden="false" customHeight="false" outlineLevel="0" collapsed="false">
      <c r="A39" s="47" t="str">
        <f aca="false">マスタ!$I$31</f>
        <v>自由研削といしの取替え等</v>
      </c>
      <c r="B39" s="48" t="str">
        <f aca="false">マスタ!$J$31</f>
        <v>特別教育</v>
      </c>
      <c r="C39" s="49" t="n">
        <f aca="false">COUNTIF(資格・免許台帳!$D$7:$D$206,$A39)</f>
        <v>0</v>
      </c>
      <c r="D39" s="49" t="n">
        <f aca="false">$C39-$E39</f>
        <v>0</v>
      </c>
      <c r="E39" s="49" t="n">
        <f aca="false">COUNTIFS(資格・免許台帳!$D$7:$D$206,$A39,資格・免許台帳!$K$7:$K$206,"&lt;0")</f>
        <v>0</v>
      </c>
      <c r="F39" s="50" t="n">
        <f aca="false">COUNTIFS(資格・免許台帳!$D$7:$D$206,$A39,資格・免許台帳!$K$7:$K$206,"&gt;=0",資格・免許台帳!$K$7:$K$206,"&lt;=90")</f>
        <v>0</v>
      </c>
    </row>
    <row r="40" customFormat="false" ht="15" hidden="false" customHeight="false" outlineLevel="0" collapsed="false">
      <c r="A40" s="47" t="str">
        <f aca="false">マスタ!$I$32</f>
        <v>アーク溶接等の業務</v>
      </c>
      <c r="B40" s="48" t="str">
        <f aca="false">マスタ!$J$32</f>
        <v>特別教育</v>
      </c>
      <c r="C40" s="49" t="n">
        <f aca="false">COUNTIF(資格・免許台帳!$D$7:$D$206,$A40)</f>
        <v>0</v>
      </c>
      <c r="D40" s="49" t="n">
        <f aca="false">$C40-$E40</f>
        <v>0</v>
      </c>
      <c r="E40" s="49" t="n">
        <f aca="false">COUNTIFS(資格・免許台帳!$D$7:$D$206,$A40,資格・免許台帳!$K$7:$K$206,"&lt;0")</f>
        <v>0</v>
      </c>
      <c r="F40" s="50" t="n">
        <f aca="false">COUNTIFS(資格・免許台帳!$D$7:$D$206,$A40,資格・免許台帳!$K$7:$K$206,"&gt;=0",資格・免許台帳!$K$7:$K$206,"&lt;=90")</f>
        <v>0</v>
      </c>
    </row>
    <row r="41" customFormat="false" ht="15" hidden="false" customHeight="false" outlineLevel="0" collapsed="false">
      <c r="A41" s="47" t="str">
        <f aca="false">マスタ!$I$33</f>
        <v>石綿使用建築物等解体等の業務</v>
      </c>
      <c r="B41" s="48" t="str">
        <f aca="false">マスタ!$J$33</f>
        <v>特別教育</v>
      </c>
      <c r="C41" s="49" t="n">
        <f aca="false">COUNTIF(資格・免許台帳!$D$7:$D$206,$A41)</f>
        <v>0</v>
      </c>
      <c r="D41" s="49" t="n">
        <f aca="false">$C41-$E41</f>
        <v>0</v>
      </c>
      <c r="E41" s="49" t="n">
        <f aca="false">COUNTIFS(資格・免許台帳!$D$7:$D$206,$A41,資格・免許台帳!$K$7:$K$206,"&lt;0")</f>
        <v>0</v>
      </c>
      <c r="F41" s="50" t="n">
        <f aca="false">COUNTIFS(資格・免許台帳!$D$7:$D$206,$A41,資格・免許台帳!$K$7:$K$206,"&gt;=0",資格・免許台帳!$K$7:$K$206,"&lt;=90")</f>
        <v>0</v>
      </c>
    </row>
    <row r="42" customFormat="false" ht="15" hidden="false" customHeight="false" outlineLevel="0" collapsed="false">
      <c r="A42" s="47" t="str">
        <f aca="false">マスタ!$I$34</f>
        <v>粉じん作業に係る特別教育</v>
      </c>
      <c r="B42" s="48" t="str">
        <f aca="false">マスタ!$J$34</f>
        <v>特別教育</v>
      </c>
      <c r="C42" s="49" t="n">
        <f aca="false">COUNTIF(資格・免許台帳!$D$7:$D$206,$A42)</f>
        <v>0</v>
      </c>
      <c r="D42" s="49" t="n">
        <f aca="false">$C42-$E42</f>
        <v>0</v>
      </c>
      <c r="E42" s="49" t="n">
        <f aca="false">COUNTIFS(資格・免許台帳!$D$7:$D$206,$A42,資格・免許台帳!$K$7:$K$206,"&lt;0")</f>
        <v>0</v>
      </c>
      <c r="F42" s="50" t="n">
        <f aca="false">COUNTIFS(資格・免許台帳!$D$7:$D$206,$A42,資格・免許台帳!$K$7:$K$206,"&gt;=0",資格・免許台帳!$K$7:$K$206,"&lt;=90")</f>
        <v>0</v>
      </c>
    </row>
    <row r="43" customFormat="false" ht="15" hidden="false" customHeight="false" outlineLevel="0" collapsed="false">
      <c r="A43" s="47" t="str">
        <f aca="false">マスタ!$I$35</f>
        <v>職長等能力向上教育（再教育）</v>
      </c>
      <c r="B43" s="48" t="str">
        <f aca="false">マスタ!$J$35</f>
        <v>安全衛生教育</v>
      </c>
      <c r="C43" s="49" t="n">
        <f aca="false">COUNTIF(資格・免許台帳!$D$7:$D$206,$A43)</f>
        <v>0</v>
      </c>
      <c r="D43" s="49" t="n">
        <f aca="false">$C43-$E43</f>
        <v>0</v>
      </c>
      <c r="E43" s="49" t="n">
        <f aca="false">COUNTIFS(資格・免許台帳!$D$7:$D$206,$A43,資格・免許台帳!$K$7:$K$206,"&lt;0")</f>
        <v>0</v>
      </c>
      <c r="F43" s="50" t="n">
        <f aca="false">COUNTIFS(資格・免許台帳!$D$7:$D$206,$A43,資格・免許台帳!$K$7:$K$206,"&gt;=0",資格・免許台帳!$K$7:$K$206,"&lt;=90")</f>
        <v>0</v>
      </c>
    </row>
    <row r="44" customFormat="false" ht="15" hidden="false" customHeight="false" outlineLevel="0" collapsed="false">
      <c r="A44" s="47" t="str">
        <f aca="false">マスタ!$I$36</f>
        <v>第一種電気工事士定期講習</v>
      </c>
      <c r="B44" s="48" t="str">
        <f aca="false">マスタ!$J$36</f>
        <v>安全衛生教育</v>
      </c>
      <c r="C44" s="49" t="n">
        <f aca="false">COUNTIF(資格・免許台帳!$D$7:$D$206,$A44)</f>
        <v>0</v>
      </c>
      <c r="D44" s="49" t="n">
        <f aca="false">$C44-$E44</f>
        <v>0</v>
      </c>
      <c r="E44" s="49" t="n">
        <f aca="false">COUNTIFS(資格・免許台帳!$D$7:$D$206,$A44,資格・免許台帳!$K$7:$K$206,"&lt;0")</f>
        <v>0</v>
      </c>
      <c r="F44" s="50" t="n">
        <f aca="false">COUNTIFS(資格・免許台帳!$D$7:$D$206,$A44,資格・免許台帳!$K$7:$K$206,"&gt;=0",資格・免許台帳!$K$7:$K$206,"&lt;=90")</f>
        <v>0</v>
      </c>
    </row>
    <row r="45" customFormat="false" ht="15" hidden="false" customHeight="false" outlineLevel="0" collapsed="false">
      <c r="A45" s="47" t="str">
        <f aca="false">マスタ!$I$37</f>
        <v>安全衛生推進者</v>
      </c>
      <c r="B45" s="48" t="str">
        <f aca="false">マスタ!$J$37</f>
        <v>安全衛生教育</v>
      </c>
      <c r="C45" s="49" t="n">
        <f aca="false">COUNTIF(資格・免許台帳!$D$7:$D$206,$A45)</f>
        <v>0</v>
      </c>
      <c r="D45" s="49" t="n">
        <f aca="false">$C45-$E45</f>
        <v>0</v>
      </c>
      <c r="E45" s="49" t="n">
        <f aca="false">COUNTIFS(資格・免許台帳!$D$7:$D$206,$A45,資格・免許台帳!$K$7:$K$206,"&lt;0")</f>
        <v>0</v>
      </c>
      <c r="F45" s="50" t="n">
        <f aca="false">COUNTIFS(資格・免許台帳!$D$7:$D$206,$A45,資格・免許台帳!$K$7:$K$206,"&gt;=0",資格・免許台帳!$K$7:$K$206,"&lt;=90")</f>
        <v>0</v>
      </c>
    </row>
    <row r="46" customFormat="false" ht="15" hidden="false" customHeight="false" outlineLevel="0" collapsed="false">
      <c r="A46" s="47" t="str">
        <f aca="false">マスタ!$I$38</f>
        <v>危険予知訓練（KYT）研修</v>
      </c>
      <c r="B46" s="48" t="str">
        <f aca="false">マスタ!$J$38</f>
        <v>安全衛生教育</v>
      </c>
      <c r="C46" s="49" t="n">
        <f aca="false">COUNTIF(資格・免許台帳!$D$7:$D$206,$A46)</f>
        <v>0</v>
      </c>
      <c r="D46" s="49" t="n">
        <f aca="false">$C46-$E46</f>
        <v>0</v>
      </c>
      <c r="E46" s="49" t="n">
        <f aca="false">COUNTIFS(資格・免許台帳!$D$7:$D$206,$A46,資格・免許台帳!$K$7:$K$206,"&lt;0")</f>
        <v>0</v>
      </c>
      <c r="F46" s="50" t="n">
        <f aca="false">COUNTIFS(資格・免許台帳!$D$7:$D$206,$A46,資格・免許台帳!$K$7:$K$206,"&gt;=0",資格・免許台帳!$K$7:$K$206,"&lt;=90")</f>
        <v>0</v>
      </c>
    </row>
    <row r="47" customFormat="false" ht="15" hidden="false" customHeight="false" outlineLevel="0" collapsed="false">
      <c r="A47" s="47" t="str">
        <f aca="false">マスタ!$I$39</f>
        <v>雇入れ時教育</v>
      </c>
      <c r="B47" s="48" t="str">
        <f aca="false">マスタ!$J$39</f>
        <v>安全衛生教育</v>
      </c>
      <c r="C47" s="49" t="n">
        <f aca="false">COUNTIF(資格・免許台帳!$D$7:$D$206,$A47)</f>
        <v>0</v>
      </c>
      <c r="D47" s="49" t="n">
        <f aca="false">$C47-$E47</f>
        <v>0</v>
      </c>
      <c r="E47" s="49" t="n">
        <f aca="false">COUNTIFS(資格・免許台帳!$D$7:$D$206,$A47,資格・免許台帳!$K$7:$K$206,"&lt;0")</f>
        <v>0</v>
      </c>
      <c r="F47" s="50" t="n">
        <f aca="false">COUNTIFS(資格・免許台帳!$D$7:$D$206,$A47,資格・免許台帳!$K$7:$K$206,"&gt;=0",資格・免許台帳!$K$7:$K$206,"&lt;=90")</f>
        <v>0</v>
      </c>
    </row>
    <row r="48" customFormat="false" ht="15" hidden="false" customHeight="false" outlineLevel="0" collapsed="false">
      <c r="A48" s="47" t="str">
        <f aca="false">マスタ!$I$40</f>
        <v>作業内容変更時教育</v>
      </c>
      <c r="B48" s="48" t="str">
        <f aca="false">マスタ!$J$40</f>
        <v>安全衛生教育</v>
      </c>
      <c r="C48" s="49" t="n">
        <f aca="false">COUNTIF(資格・免許台帳!$D$7:$D$206,$A48)</f>
        <v>0</v>
      </c>
      <c r="D48" s="49" t="n">
        <f aca="false">$C48-$E48</f>
        <v>0</v>
      </c>
      <c r="E48" s="49" t="n">
        <f aca="false">COUNTIFS(資格・免許台帳!$D$7:$D$206,$A48,資格・免許台帳!$K$7:$K$206,"&lt;0")</f>
        <v>0</v>
      </c>
      <c r="F48" s="50" t="n">
        <f aca="false">COUNTIFS(資格・免許台帳!$D$7:$D$206,$A48,資格・免許台帳!$K$7:$K$206,"&gt;=0",資格・免許台帳!$K$7:$K$206,"&lt;=90")</f>
        <v>0</v>
      </c>
    </row>
    <row r="49" customFormat="false" ht="15" hidden="false" customHeight="false" outlineLevel="0" collapsed="false">
      <c r="A49" s="47" t="str">
        <f aca="false">マスタ!$I$41</f>
        <v>普通自動車運転免許</v>
      </c>
      <c r="B49" s="48" t="str">
        <f aca="false">マスタ!$J$41</f>
        <v>その他</v>
      </c>
      <c r="C49" s="49" t="n">
        <f aca="false">COUNTIF(資格・免許台帳!$D$7:$D$206,$A49)</f>
        <v>0</v>
      </c>
      <c r="D49" s="49" t="n">
        <f aca="false">$C49-$E49</f>
        <v>0</v>
      </c>
      <c r="E49" s="49" t="n">
        <f aca="false">COUNTIFS(資格・免許台帳!$D$7:$D$206,$A49,資格・免許台帳!$K$7:$K$206,"&lt;0")</f>
        <v>0</v>
      </c>
      <c r="F49" s="50" t="n">
        <f aca="false">COUNTIFS(資格・免許台帳!$D$7:$D$206,$A49,資格・免許台帳!$K$7:$K$206,"&gt;=0",資格・免許台帳!$K$7:$K$206,"&lt;=90")</f>
        <v>0</v>
      </c>
    </row>
    <row r="50" customFormat="false" ht="15" hidden="false" customHeight="false" outlineLevel="0" collapsed="false">
      <c r="A50" s="47" t="str">
        <f aca="false">マスタ!$I$42</f>
        <v>準中型自動車運転免許</v>
      </c>
      <c r="B50" s="48" t="str">
        <f aca="false">マスタ!$J$42</f>
        <v>その他</v>
      </c>
      <c r="C50" s="49" t="n">
        <f aca="false">COUNTIF(資格・免許台帳!$D$7:$D$206,$A50)</f>
        <v>0</v>
      </c>
      <c r="D50" s="49" t="n">
        <f aca="false">$C50-$E50</f>
        <v>0</v>
      </c>
      <c r="E50" s="49" t="n">
        <f aca="false">COUNTIFS(資格・免許台帳!$D$7:$D$206,$A50,資格・免許台帳!$K$7:$K$206,"&lt;0")</f>
        <v>0</v>
      </c>
      <c r="F50" s="50" t="n">
        <f aca="false">COUNTIFS(資格・免許台帳!$D$7:$D$206,$A50,資格・免許台帳!$K$7:$K$206,"&gt;=0",資格・免許台帳!$K$7:$K$206,"&lt;=90")</f>
        <v>0</v>
      </c>
    </row>
    <row r="51" customFormat="false" ht="15" hidden="false" customHeight="false" outlineLevel="0" collapsed="false">
      <c r="A51" s="51" t="str">
        <f aca="false">マスタ!$I$43</f>
        <v>社内認定（高圧受電作業）</v>
      </c>
      <c r="B51" s="52" t="str">
        <f aca="false">マスタ!$J$43</f>
        <v>その他</v>
      </c>
      <c r="C51" s="53" t="n">
        <f aca="false">COUNTIF(資格・免許台帳!$D$7:$D$206,$A51)</f>
        <v>0</v>
      </c>
      <c r="D51" s="53" t="n">
        <f aca="false">$C51-$E51</f>
        <v>0</v>
      </c>
      <c r="E51" s="53" t="n">
        <f aca="false">COUNTIFS(資格・免許台帳!$D$7:$D$206,$A51,資格・免許台帳!$K$7:$K$206,"&lt;0")</f>
        <v>0</v>
      </c>
      <c r="F51" s="54" t="n">
        <f aca="false">COUNTIFS(資格・免許台帳!$D$7:$D$206,$A51,資格・免許台帳!$K$7:$K$206,"&gt;=0",資格・免許台帳!$K$7:$K$206,"&lt;=90")</f>
        <v>0</v>
      </c>
    </row>
    <row r="53" customFormat="false" ht="15" hidden="false" customHeight="true" outlineLevel="0" collapsed="false">
      <c r="A53" s="37" t="s">
        <v>82</v>
      </c>
      <c r="B53" s="37"/>
      <c r="C53" s="37"/>
      <c r="D53" s="37"/>
      <c r="E53" s="37"/>
      <c r="F53" s="37"/>
    </row>
    <row r="54" customFormat="false" ht="15" hidden="false" customHeight="false" outlineLevel="0" collapsed="false">
      <c r="A54" s="37"/>
      <c r="B54" s="37"/>
      <c r="C54" s="37"/>
      <c r="D54" s="37"/>
      <c r="E54" s="37"/>
      <c r="F54" s="37"/>
    </row>
  </sheetData>
  <mergeCells count="17">
    <mergeCell ref="A1:F1"/>
    <mergeCell ref="A2:F2"/>
    <mergeCell ref="A4:D4"/>
    <mergeCell ref="E4:F4"/>
    <mergeCell ref="A5:D5"/>
    <mergeCell ref="E5:F5"/>
    <mergeCell ref="A6:D6"/>
    <mergeCell ref="E6:F6"/>
    <mergeCell ref="A7:D7"/>
    <mergeCell ref="E7:F7"/>
    <mergeCell ref="A8:D8"/>
    <mergeCell ref="E8:F8"/>
    <mergeCell ref="A9:D9"/>
    <mergeCell ref="E9:F9"/>
    <mergeCell ref="A10:D10"/>
    <mergeCell ref="E10:F10"/>
    <mergeCell ref="A53:F54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"/>
    <col collapsed="false" customWidth="true" hidden="false" outlineLevel="0" max="3" min="3" style="0" width="16"/>
    <col collapsed="false" customWidth="true" hidden="false" outlineLevel="0" max="4" min="4" style="0" width="34"/>
    <col collapsed="false" customWidth="true" hidden="false" outlineLevel="0" max="5" min="5" style="0" width="16"/>
    <col collapsed="false" customWidth="true" hidden="false" outlineLevel="0" max="6" min="6" style="0" width="18"/>
    <col collapsed="false" customWidth="true" hidden="false" outlineLevel="0" max="8" min="7" style="0" width="11"/>
    <col collapsed="false" customWidth="true" hidden="false" outlineLevel="0" max="10" min="9" style="0" width="12"/>
    <col collapsed="false" customWidth="true" hidden="false" outlineLevel="0" max="11" min="11" style="0" width="8"/>
    <col collapsed="false" customWidth="true" hidden="false" outlineLevel="0" max="13" min="12" style="0" width="18"/>
    <col collapsed="false" customWidth="true" hidden="false" outlineLevel="0" max="14" min="14" style="0" width="20"/>
  </cols>
  <sheetData>
    <row r="1" customFormat="false" ht="17.15" hidden="false" customHeight="false" outlineLevel="0" collapsed="false">
      <c r="A1" s="55" t="s">
        <v>83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3" customFormat="false" ht="30" hidden="false" customHeight="true" outlineLevel="0" collapsed="false">
      <c r="A3" s="15" t="s">
        <v>52</v>
      </c>
      <c r="B3" s="16" t="s">
        <v>53</v>
      </c>
      <c r="C3" s="16" t="s">
        <v>54</v>
      </c>
      <c r="D3" s="16" t="s">
        <v>65</v>
      </c>
      <c r="E3" s="16" t="s">
        <v>66</v>
      </c>
      <c r="F3" s="16" t="s">
        <v>67</v>
      </c>
      <c r="G3" s="16" t="s">
        <v>68</v>
      </c>
      <c r="H3" s="16" t="s">
        <v>27</v>
      </c>
      <c r="I3" s="16" t="s">
        <v>69</v>
      </c>
      <c r="J3" s="16" t="s">
        <v>20</v>
      </c>
      <c r="K3" s="16" t="s">
        <v>70</v>
      </c>
      <c r="L3" s="16" t="s">
        <v>63</v>
      </c>
      <c r="M3" s="16" t="s">
        <v>71</v>
      </c>
      <c r="N3" s="18" t="s">
        <v>51</v>
      </c>
    </row>
    <row r="4" customFormat="false" ht="15" hidden="false" customHeight="false" outlineLevel="0" collapsed="false">
      <c r="A4" s="56" t="n">
        <v>1</v>
      </c>
      <c r="B4" s="20" t="s">
        <v>84</v>
      </c>
      <c r="C4" s="48" t="s">
        <v>85</v>
      </c>
      <c r="D4" s="48" t="s">
        <v>86</v>
      </c>
      <c r="E4" s="48" t="s">
        <v>87</v>
      </c>
      <c r="F4" s="48" t="s">
        <v>88</v>
      </c>
      <c r="G4" s="21" t="n">
        <v>44520</v>
      </c>
      <c r="H4" s="21"/>
      <c r="I4" s="22" t="n">
        <v>5</v>
      </c>
      <c r="J4" s="21" t="n">
        <v>46346</v>
      </c>
      <c r="K4" s="57" t="n">
        <v>79</v>
      </c>
      <c r="L4" s="58" t="s">
        <v>89</v>
      </c>
      <c r="M4" s="48" t="s">
        <v>90</v>
      </c>
      <c r="N4" s="59" t="s">
        <v>91</v>
      </c>
    </row>
    <row r="5" customFormat="false" ht="15" hidden="false" customHeight="false" outlineLevel="0" collapsed="false">
      <c r="A5" s="56" t="n">
        <v>2</v>
      </c>
      <c r="B5" s="20" t="s">
        <v>84</v>
      </c>
      <c r="C5" s="48" t="s">
        <v>85</v>
      </c>
      <c r="D5" s="48" t="s">
        <v>92</v>
      </c>
      <c r="E5" s="48" t="s">
        <v>93</v>
      </c>
      <c r="F5" s="48" t="s">
        <v>94</v>
      </c>
      <c r="G5" s="21" t="n">
        <v>43992</v>
      </c>
      <c r="H5" s="21"/>
      <c r="I5" s="58" t="n">
        <v>5</v>
      </c>
      <c r="J5" s="21" t="n">
        <v>45818</v>
      </c>
      <c r="K5" s="57" t="n">
        <v>-449</v>
      </c>
      <c r="L5" s="58" t="s">
        <v>95</v>
      </c>
      <c r="M5" s="48" t="s">
        <v>96</v>
      </c>
      <c r="N5" s="59" t="s">
        <v>97</v>
      </c>
    </row>
    <row r="6" customFormat="false" ht="15" hidden="false" customHeight="false" outlineLevel="0" collapsed="false">
      <c r="A6" s="60" t="n">
        <v>3</v>
      </c>
      <c r="B6" s="26" t="s">
        <v>98</v>
      </c>
      <c r="C6" s="52" t="s">
        <v>99</v>
      </c>
      <c r="D6" s="52" t="s">
        <v>100</v>
      </c>
      <c r="E6" s="52" t="s">
        <v>87</v>
      </c>
      <c r="F6" s="52" t="s">
        <v>101</v>
      </c>
      <c r="G6" s="27" t="n">
        <v>45000</v>
      </c>
      <c r="H6" s="27"/>
      <c r="I6" s="28"/>
      <c r="J6" s="27"/>
      <c r="K6" s="61"/>
      <c r="L6" s="62" t="s">
        <v>102</v>
      </c>
      <c r="M6" s="52" t="s">
        <v>90</v>
      </c>
      <c r="N6" s="30"/>
    </row>
    <row r="8" customFormat="false" ht="15" hidden="false" customHeight="true" outlineLevel="0" collapsed="false">
      <c r="A8" s="37" t="s">
        <v>103</v>
      </c>
      <c r="B8" s="37"/>
      <c r="C8" s="37"/>
      <c r="D8" s="37"/>
      <c r="E8" s="37"/>
      <c r="F8" s="37"/>
      <c r="G8" s="37"/>
      <c r="H8" s="37"/>
    </row>
  </sheetData>
  <mergeCells count="2">
    <mergeCell ref="A1:N1"/>
    <mergeCell ref="A8:H8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4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3"/>
    <col collapsed="false" customWidth="true" hidden="false" outlineLevel="0" max="3" min="3" style="0" width="14"/>
    <col collapsed="false" customWidth="true" hidden="false" outlineLevel="0" max="4" min="4" style="0" width="3"/>
    <col collapsed="false" customWidth="true" hidden="false" outlineLevel="0" max="5" min="5" style="0" width="10"/>
    <col collapsed="false" customWidth="true" hidden="false" outlineLevel="0" max="6" min="6" style="0" width="3"/>
    <col collapsed="false" customWidth="true" hidden="false" outlineLevel="0" max="7" min="7" style="0" width="13"/>
    <col collapsed="false" customWidth="true" hidden="false" outlineLevel="0" max="8" min="8" style="0" width="9"/>
    <col collapsed="false" customWidth="true" hidden="false" outlineLevel="0" max="9" min="9" style="0" width="40"/>
    <col collapsed="false" customWidth="true" hidden="false" outlineLevel="0" max="10" min="10" style="0" width="17"/>
    <col collapsed="false" customWidth="true" hidden="false" outlineLevel="0" max="11" min="11" style="0" width="10"/>
    <col collapsed="false" customWidth="true" hidden="false" outlineLevel="0" max="12" min="12" style="0" width="18"/>
  </cols>
  <sheetData>
    <row r="1" customFormat="false" ht="15" hidden="false" customHeight="false" outlineLevel="0" collapsed="false">
      <c r="A1" s="63" t="s">
        <v>104</v>
      </c>
    </row>
    <row r="3" customFormat="false" ht="15" hidden="false" customHeight="false" outlineLevel="0" collapsed="false">
      <c r="A3" s="64" t="s">
        <v>66</v>
      </c>
      <c r="C3" s="64" t="s">
        <v>57</v>
      </c>
      <c r="E3" s="64" t="s">
        <v>59</v>
      </c>
      <c r="G3" s="44" t="s">
        <v>29</v>
      </c>
      <c r="H3" s="65" t="s">
        <v>105</v>
      </c>
      <c r="I3" s="63" t="s">
        <v>106</v>
      </c>
    </row>
    <row r="4" customFormat="false" ht="15" hidden="false" customHeight="false" outlineLevel="0" collapsed="false">
      <c r="A4" s="66" t="s">
        <v>87</v>
      </c>
      <c r="C4" s="66" t="s">
        <v>107</v>
      </c>
      <c r="E4" s="66" t="s">
        <v>59</v>
      </c>
      <c r="G4" s="67" t="s">
        <v>102</v>
      </c>
      <c r="H4" s="68"/>
      <c r="I4" s="44" t="s">
        <v>65</v>
      </c>
      <c r="J4" s="45" t="s">
        <v>66</v>
      </c>
      <c r="K4" s="45" t="s">
        <v>108</v>
      </c>
      <c r="L4" s="65" t="s">
        <v>109</v>
      </c>
    </row>
    <row r="5" customFormat="false" ht="15" hidden="false" customHeight="false" outlineLevel="0" collapsed="false">
      <c r="A5" s="66" t="s">
        <v>93</v>
      </c>
      <c r="C5" s="66" t="s">
        <v>110</v>
      </c>
      <c r="E5" s="66" t="s">
        <v>111</v>
      </c>
      <c r="G5" s="69" t="s">
        <v>112</v>
      </c>
      <c r="H5" s="68" t="n">
        <v>3</v>
      </c>
      <c r="I5" s="67" t="s">
        <v>86</v>
      </c>
      <c r="J5" s="70" t="s">
        <v>87</v>
      </c>
      <c r="K5" s="71" t="n">
        <v>5</v>
      </c>
      <c r="L5" s="72" t="s">
        <v>90</v>
      </c>
    </row>
    <row r="6" customFormat="false" ht="15" hidden="false" customHeight="false" outlineLevel="0" collapsed="false">
      <c r="A6" s="66" t="s">
        <v>113</v>
      </c>
      <c r="C6" s="66" t="s">
        <v>114</v>
      </c>
      <c r="E6" s="73" t="s">
        <v>115</v>
      </c>
      <c r="G6" s="69" t="s">
        <v>116</v>
      </c>
      <c r="H6" s="68" t="n">
        <v>5</v>
      </c>
      <c r="I6" s="67" t="s">
        <v>100</v>
      </c>
      <c r="J6" s="70" t="s">
        <v>87</v>
      </c>
      <c r="K6" s="71"/>
      <c r="L6" s="72" t="s">
        <v>90</v>
      </c>
    </row>
    <row r="7" customFormat="false" ht="15" hidden="false" customHeight="false" outlineLevel="0" collapsed="false">
      <c r="A7" s="66" t="s">
        <v>117</v>
      </c>
      <c r="C7" s="66" t="s">
        <v>118</v>
      </c>
      <c r="G7" s="74" t="s">
        <v>119</v>
      </c>
      <c r="H7" s="75" t="n">
        <v>10</v>
      </c>
      <c r="I7" s="67" t="s">
        <v>120</v>
      </c>
      <c r="J7" s="70" t="s">
        <v>87</v>
      </c>
      <c r="K7" s="71"/>
      <c r="L7" s="72" t="s">
        <v>121</v>
      </c>
    </row>
    <row r="8" customFormat="false" ht="15" hidden="false" customHeight="false" outlineLevel="0" collapsed="false">
      <c r="A8" s="73" t="s">
        <v>122</v>
      </c>
      <c r="C8" s="66" t="s">
        <v>123</v>
      </c>
      <c r="I8" s="67" t="s">
        <v>124</v>
      </c>
      <c r="J8" s="70" t="s">
        <v>87</v>
      </c>
      <c r="K8" s="71"/>
      <c r="L8" s="72" t="s">
        <v>121</v>
      </c>
    </row>
    <row r="9" customFormat="false" ht="15" hidden="false" customHeight="false" outlineLevel="0" collapsed="false">
      <c r="C9" s="73" t="s">
        <v>125</v>
      </c>
      <c r="I9" s="67" t="s">
        <v>126</v>
      </c>
      <c r="J9" s="70" t="s">
        <v>87</v>
      </c>
      <c r="K9" s="71"/>
      <c r="L9" s="72" t="s">
        <v>121</v>
      </c>
    </row>
    <row r="10" customFormat="false" ht="15" hidden="false" customHeight="false" outlineLevel="0" collapsed="false">
      <c r="I10" s="67" t="s">
        <v>127</v>
      </c>
      <c r="J10" s="70" t="s">
        <v>87</v>
      </c>
      <c r="K10" s="71"/>
      <c r="L10" s="72" t="s">
        <v>121</v>
      </c>
    </row>
    <row r="11" customFormat="false" ht="15" hidden="false" customHeight="false" outlineLevel="0" collapsed="false">
      <c r="I11" s="69" t="s">
        <v>128</v>
      </c>
      <c r="J11" s="70" t="s">
        <v>87</v>
      </c>
      <c r="K11" s="71"/>
      <c r="L11" s="72" t="s">
        <v>129</v>
      </c>
    </row>
    <row r="12" customFormat="false" ht="15" hidden="false" customHeight="false" outlineLevel="0" collapsed="false">
      <c r="I12" s="69" t="s">
        <v>130</v>
      </c>
      <c r="J12" s="70" t="s">
        <v>87</v>
      </c>
      <c r="K12" s="71"/>
      <c r="L12" s="72" t="s">
        <v>129</v>
      </c>
    </row>
    <row r="13" customFormat="false" ht="15" hidden="false" customHeight="false" outlineLevel="0" collapsed="false">
      <c r="I13" s="67" t="s">
        <v>131</v>
      </c>
      <c r="J13" s="70" t="s">
        <v>87</v>
      </c>
      <c r="K13" s="71" t="n">
        <v>5</v>
      </c>
      <c r="L13" s="72" t="s">
        <v>90</v>
      </c>
    </row>
    <row r="14" customFormat="false" ht="15" hidden="false" customHeight="false" outlineLevel="0" collapsed="false">
      <c r="I14" s="67" t="s">
        <v>132</v>
      </c>
      <c r="J14" s="70" t="s">
        <v>87</v>
      </c>
      <c r="K14" s="71" t="n">
        <v>5</v>
      </c>
      <c r="L14" s="72" t="s">
        <v>90</v>
      </c>
    </row>
    <row r="15" customFormat="false" ht="15" hidden="false" customHeight="false" outlineLevel="0" collapsed="false">
      <c r="I15" s="67" t="s">
        <v>133</v>
      </c>
      <c r="J15" s="70" t="s">
        <v>87</v>
      </c>
      <c r="K15" s="71"/>
      <c r="L15" s="72" t="s">
        <v>134</v>
      </c>
    </row>
    <row r="16" customFormat="false" ht="15" hidden="false" customHeight="false" outlineLevel="0" collapsed="false">
      <c r="I16" s="67" t="s">
        <v>92</v>
      </c>
      <c r="J16" s="70" t="s">
        <v>93</v>
      </c>
      <c r="K16" s="71" t="n">
        <v>5</v>
      </c>
      <c r="L16" s="72" t="s">
        <v>96</v>
      </c>
    </row>
    <row r="17" customFormat="false" ht="15" hidden="false" customHeight="false" outlineLevel="0" collapsed="false">
      <c r="I17" s="67" t="s">
        <v>135</v>
      </c>
      <c r="J17" s="70" t="s">
        <v>93</v>
      </c>
      <c r="K17" s="71"/>
      <c r="L17" s="72" t="s">
        <v>96</v>
      </c>
    </row>
    <row r="18" customFormat="false" ht="15" hidden="false" customHeight="false" outlineLevel="0" collapsed="false">
      <c r="I18" s="67" t="s">
        <v>136</v>
      </c>
      <c r="J18" s="70" t="s">
        <v>93</v>
      </c>
      <c r="K18" s="71"/>
      <c r="L18" s="72" t="s">
        <v>96</v>
      </c>
    </row>
    <row r="19" customFormat="false" ht="15" hidden="false" customHeight="false" outlineLevel="0" collapsed="false">
      <c r="I19" s="67" t="s">
        <v>137</v>
      </c>
      <c r="J19" s="70" t="s">
        <v>93</v>
      </c>
      <c r="K19" s="71"/>
      <c r="L19" s="72" t="s">
        <v>96</v>
      </c>
    </row>
    <row r="20" customFormat="false" ht="15" hidden="false" customHeight="false" outlineLevel="0" collapsed="false">
      <c r="I20" s="67" t="s">
        <v>138</v>
      </c>
      <c r="J20" s="70" t="s">
        <v>93</v>
      </c>
      <c r="K20" s="71"/>
      <c r="L20" s="72" t="s">
        <v>96</v>
      </c>
    </row>
    <row r="21" customFormat="false" ht="15" hidden="false" customHeight="false" outlineLevel="0" collapsed="false">
      <c r="I21" s="67" t="s">
        <v>139</v>
      </c>
      <c r="J21" s="70" t="s">
        <v>93</v>
      </c>
      <c r="K21" s="71"/>
      <c r="L21" s="72" t="s">
        <v>96</v>
      </c>
    </row>
    <row r="22" customFormat="false" ht="15" hidden="false" customHeight="false" outlineLevel="0" collapsed="false">
      <c r="I22" s="67" t="s">
        <v>140</v>
      </c>
      <c r="J22" s="70" t="s">
        <v>93</v>
      </c>
      <c r="K22" s="71"/>
      <c r="L22" s="72" t="s">
        <v>96</v>
      </c>
    </row>
    <row r="23" customFormat="false" ht="15" hidden="false" customHeight="false" outlineLevel="0" collapsed="false">
      <c r="I23" s="67" t="s">
        <v>141</v>
      </c>
      <c r="J23" s="70" t="s">
        <v>93</v>
      </c>
      <c r="K23" s="71"/>
      <c r="L23" s="72" t="s">
        <v>96</v>
      </c>
    </row>
    <row r="24" customFormat="false" ht="15" hidden="false" customHeight="false" outlineLevel="0" collapsed="false">
      <c r="I24" s="67" t="s">
        <v>142</v>
      </c>
      <c r="J24" s="70" t="s">
        <v>93</v>
      </c>
      <c r="K24" s="71"/>
      <c r="L24" s="72" t="s">
        <v>96</v>
      </c>
    </row>
    <row r="25" customFormat="false" ht="15" hidden="false" customHeight="false" outlineLevel="0" collapsed="false">
      <c r="I25" s="67" t="s">
        <v>143</v>
      </c>
      <c r="J25" s="70" t="s">
        <v>113</v>
      </c>
      <c r="K25" s="71"/>
      <c r="L25" s="72" t="s">
        <v>144</v>
      </c>
    </row>
    <row r="26" customFormat="false" ht="15" hidden="false" customHeight="false" outlineLevel="0" collapsed="false">
      <c r="I26" s="67" t="s">
        <v>145</v>
      </c>
      <c r="J26" s="70" t="s">
        <v>113</v>
      </c>
      <c r="K26" s="71"/>
      <c r="L26" s="72" t="s">
        <v>144</v>
      </c>
    </row>
    <row r="27" customFormat="false" ht="15" hidden="false" customHeight="false" outlineLevel="0" collapsed="false">
      <c r="I27" s="67" t="s">
        <v>146</v>
      </c>
      <c r="J27" s="70" t="s">
        <v>113</v>
      </c>
      <c r="K27" s="71"/>
      <c r="L27" s="72" t="s">
        <v>144</v>
      </c>
    </row>
    <row r="28" customFormat="false" ht="15" hidden="false" customHeight="false" outlineLevel="0" collapsed="false">
      <c r="I28" s="67" t="s">
        <v>147</v>
      </c>
      <c r="J28" s="70" t="s">
        <v>113</v>
      </c>
      <c r="K28" s="71"/>
      <c r="L28" s="72" t="s">
        <v>144</v>
      </c>
    </row>
    <row r="29" customFormat="false" ht="15" hidden="false" customHeight="false" outlineLevel="0" collapsed="false">
      <c r="I29" s="67" t="s">
        <v>148</v>
      </c>
      <c r="J29" s="70" t="s">
        <v>113</v>
      </c>
      <c r="K29" s="71"/>
      <c r="L29" s="72" t="s">
        <v>144</v>
      </c>
    </row>
    <row r="30" customFormat="false" ht="15" hidden="false" customHeight="false" outlineLevel="0" collapsed="false">
      <c r="I30" s="67" t="s">
        <v>149</v>
      </c>
      <c r="J30" s="70" t="s">
        <v>113</v>
      </c>
      <c r="K30" s="71"/>
      <c r="L30" s="72" t="s">
        <v>144</v>
      </c>
    </row>
    <row r="31" customFormat="false" ht="15" hidden="false" customHeight="false" outlineLevel="0" collapsed="false">
      <c r="I31" s="67" t="s">
        <v>150</v>
      </c>
      <c r="J31" s="70" t="s">
        <v>113</v>
      </c>
      <c r="K31" s="71"/>
      <c r="L31" s="72" t="s">
        <v>144</v>
      </c>
    </row>
    <row r="32" customFormat="false" ht="15" hidden="false" customHeight="false" outlineLevel="0" collapsed="false">
      <c r="I32" s="67" t="s">
        <v>151</v>
      </c>
      <c r="J32" s="70" t="s">
        <v>113</v>
      </c>
      <c r="K32" s="71"/>
      <c r="L32" s="72" t="s">
        <v>144</v>
      </c>
    </row>
    <row r="33" customFormat="false" ht="15" hidden="false" customHeight="false" outlineLevel="0" collapsed="false">
      <c r="I33" s="67" t="s">
        <v>152</v>
      </c>
      <c r="J33" s="70" t="s">
        <v>113</v>
      </c>
      <c r="K33" s="71"/>
      <c r="L33" s="72" t="s">
        <v>144</v>
      </c>
    </row>
    <row r="34" customFormat="false" ht="15" hidden="false" customHeight="false" outlineLevel="0" collapsed="false">
      <c r="I34" s="67" t="s">
        <v>153</v>
      </c>
      <c r="J34" s="70" t="s">
        <v>113</v>
      </c>
      <c r="K34" s="71"/>
      <c r="L34" s="72" t="s">
        <v>144</v>
      </c>
    </row>
    <row r="35" customFormat="false" ht="15" hidden="false" customHeight="false" outlineLevel="0" collapsed="false">
      <c r="I35" s="67" t="s">
        <v>154</v>
      </c>
      <c r="J35" s="70" t="s">
        <v>117</v>
      </c>
      <c r="K35" s="71" t="n">
        <v>5</v>
      </c>
      <c r="L35" s="72" t="s">
        <v>96</v>
      </c>
    </row>
    <row r="36" customFormat="false" ht="15" hidden="false" customHeight="false" outlineLevel="0" collapsed="false">
      <c r="I36" s="67" t="s">
        <v>155</v>
      </c>
      <c r="J36" s="70" t="s">
        <v>117</v>
      </c>
      <c r="K36" s="71" t="n">
        <v>5</v>
      </c>
      <c r="L36" s="72" t="s">
        <v>156</v>
      </c>
    </row>
    <row r="37" customFormat="false" ht="15" hidden="false" customHeight="false" outlineLevel="0" collapsed="false">
      <c r="I37" s="67" t="s">
        <v>157</v>
      </c>
      <c r="J37" s="70" t="s">
        <v>117</v>
      </c>
      <c r="K37" s="71"/>
      <c r="L37" s="72" t="s">
        <v>96</v>
      </c>
    </row>
    <row r="38" customFormat="false" ht="15" hidden="false" customHeight="false" outlineLevel="0" collapsed="false">
      <c r="I38" s="67" t="s">
        <v>158</v>
      </c>
      <c r="J38" s="70" t="s">
        <v>117</v>
      </c>
      <c r="K38" s="71"/>
      <c r="L38" s="72" t="s">
        <v>159</v>
      </c>
    </row>
    <row r="39" customFormat="false" ht="15" hidden="false" customHeight="false" outlineLevel="0" collapsed="false">
      <c r="I39" s="67" t="s">
        <v>160</v>
      </c>
      <c r="J39" s="70" t="s">
        <v>117</v>
      </c>
      <c r="K39" s="71"/>
      <c r="L39" s="72" t="s">
        <v>159</v>
      </c>
    </row>
    <row r="40" customFormat="false" ht="15" hidden="false" customHeight="false" outlineLevel="0" collapsed="false">
      <c r="I40" s="67" t="s">
        <v>161</v>
      </c>
      <c r="J40" s="70" t="s">
        <v>117</v>
      </c>
      <c r="K40" s="71"/>
      <c r="L40" s="72" t="s">
        <v>159</v>
      </c>
    </row>
    <row r="41" customFormat="false" ht="15" hidden="false" customHeight="false" outlineLevel="0" collapsed="false">
      <c r="I41" s="67" t="s">
        <v>162</v>
      </c>
      <c r="J41" s="70" t="s">
        <v>122</v>
      </c>
      <c r="K41" s="71"/>
      <c r="L41" s="72" t="s">
        <v>163</v>
      </c>
    </row>
    <row r="42" customFormat="false" ht="15" hidden="false" customHeight="false" outlineLevel="0" collapsed="false">
      <c r="I42" s="67" t="s">
        <v>164</v>
      </c>
      <c r="J42" s="70" t="s">
        <v>122</v>
      </c>
      <c r="K42" s="71"/>
      <c r="L42" s="72" t="s">
        <v>163</v>
      </c>
    </row>
    <row r="43" customFormat="false" ht="15" hidden="false" customHeight="false" outlineLevel="0" collapsed="false">
      <c r="I43" s="76" t="s">
        <v>165</v>
      </c>
      <c r="J43" s="77" t="s">
        <v>122</v>
      </c>
      <c r="K43" s="78" t="n">
        <v>3</v>
      </c>
      <c r="L43" s="79" t="s">
        <v>159</v>
      </c>
    </row>
    <row r="45" customFormat="false" ht="15" hidden="false" customHeight="true" outlineLevel="0" collapsed="false">
      <c r="I45" s="37" t="s">
        <v>166</v>
      </c>
      <c r="J45" s="37"/>
      <c r="K45" s="37"/>
      <c r="L45" s="37"/>
    </row>
    <row r="46" customFormat="false" ht="15" hidden="false" customHeight="false" outlineLevel="0" collapsed="false">
      <c r="I46" s="37"/>
      <c r="J46" s="37"/>
      <c r="K46" s="37"/>
      <c r="L46" s="37"/>
    </row>
  </sheetData>
  <mergeCells count="1">
    <mergeCell ref="I45:L46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2026-09-02T01:04:40Z</dcterms:created>
  <dc:creator>openpyxl</dc:creator>
  <dc:description/>
  <dc:language>en-US</dc:language>
  <cp:lastModifiedBy/>
  <dcterms:modified xsi:type="dcterms:W3CDTF">2026-09-02T01:04:40Z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