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2.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使い方" sheetId="1" state="visible" r:id="rId3"/>
    <sheet name="マニフェスト管理簿" sheetId="2" state="visible" r:id="rId4"/>
    <sheet name="年度集計" sheetId="3" state="visible" r:id="rId5"/>
    <sheet name="記入例" sheetId="4" state="visible" r:id="rId6"/>
    <sheet name="マスタ" sheetId="5" state="visible" r:id="rId7"/>
  </sheets>
  <definedNames>
    <definedName function="false" hidden="false" localSheetId="4" name="_xlnm.Print_Area" vbProcedure="false">マスタ!$A$1:$J$19</definedName>
    <definedName function="false" hidden="false" localSheetId="1" name="_xlnm.Print_Area" vbProcedure="false">マニフェスト管理簿!$A$1:$U$56</definedName>
    <definedName function="false" hidden="false" localSheetId="1" name="_xlnm.Print_Titles" vbProcedure="false">マニフェスト管理簿!$1:$6</definedName>
    <definedName function="false" hidden="true" localSheetId="1" name="_xlnm._FilterDatabase" vbProcedure="false">マニフェスト管理簿!$A$6:$U$156</definedName>
    <definedName function="false" hidden="false" localSheetId="0" name="_xlnm.Print_Area" vbProcedure="false">使い方!$A$1:$B$38</definedName>
    <definedName function="false" hidden="false" localSheetId="2" name="_xlnm.Print_Area" vbProcedure="false">年度集計!$A$1:$F$32</definedName>
    <definedName function="false" hidden="false" localSheetId="3" name="_xlnm.Print_Area" vbProcedure="false">記入例!$A$1:$U$8</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<sst xmlns="http://schemas.openxmlformats.org/spreadsheetml/2006/main" count="226" uniqueCount="148">
  <si>
    <r>
      <rPr>
        <b val="true"/>
        <sz val="16"/>
        <color rgb="FF3A2A18"/>
        <rFont val="Noto Sans CJK SC"/>
        <family val="2"/>
      </rPr>
      <t xml:space="preserve">産廃マニフェスト管理簿（</t>
    </r>
    <r>
      <rPr>
        <b val="true"/>
        <sz val="16"/>
        <color rgb="FF3A2A18"/>
        <rFont val="Yu Gothic"/>
        <family val="0"/>
        <charset val="1"/>
      </rPr>
      <t xml:space="preserve">Excel</t>
    </r>
    <r>
      <rPr>
        <b val="true"/>
        <sz val="16"/>
        <color rgb="FF3A2A18"/>
        <rFont val="Noto Sans CJK SC"/>
        <family val="2"/>
      </rPr>
      <t xml:space="preserve">版）</t>
    </r>
  </si>
  <si>
    <r>
      <rPr>
        <sz val="9"/>
        <color rgb="FF6B7280"/>
        <rFont val="Noto Sans CJK SC"/>
        <family val="2"/>
      </rPr>
      <t xml:space="preserve">産業廃棄物管理票（紙マニフェスト）の交付記録と、</t>
    </r>
    <r>
      <rPr>
        <sz val="9"/>
        <color rgb="FF6B7280"/>
        <rFont val="Yu Gothic"/>
        <family val="0"/>
        <charset val="1"/>
      </rPr>
      <t xml:space="preserve">B2</t>
    </r>
    <r>
      <rPr>
        <sz val="9"/>
        <color rgb="FF6B7280"/>
        <rFont val="Noto Sans CJK SC"/>
        <family val="2"/>
      </rPr>
      <t xml:space="preserve">・</t>
    </r>
    <r>
      <rPr>
        <sz val="9"/>
        <color rgb="FF6B7280"/>
        <rFont val="Yu Gothic"/>
        <family val="0"/>
        <charset val="1"/>
      </rPr>
      <t xml:space="preserve">D</t>
    </r>
    <r>
      <rPr>
        <sz val="9"/>
        <color rgb="FF6B7280"/>
        <rFont val="Noto Sans CJK SC"/>
        <family val="2"/>
      </rPr>
      <t xml:space="preserve">票／</t>
    </r>
    <r>
      <rPr>
        <sz val="9"/>
        <color rgb="FF6B7280"/>
        <rFont val="Yu Gothic"/>
        <family val="0"/>
        <charset val="1"/>
      </rPr>
      <t xml:space="preserve">E</t>
    </r>
    <r>
      <rPr>
        <sz val="9"/>
        <color rgb="FF6B7280"/>
        <rFont val="Noto Sans CJK SC"/>
        <family val="2"/>
      </rPr>
      <t xml:space="preserve">票の返送期限を管理する台帳です。</t>
    </r>
  </si>
  <si>
    <t xml:space="preserve">■ シートの使い分け</t>
  </si>
  <si>
    <t xml:space="preserve">マニフェスト管理簿</t>
  </si>
  <si>
    <r>
      <rPr>
        <sz val="10"/>
        <rFont val="Noto Sans CJK SC"/>
        <family val="2"/>
      </rPr>
      <t xml:space="preserve">交付した管理票を</t>
    </r>
    <r>
      <rPr>
        <sz val="10"/>
        <rFont val="Yu Gothic"/>
        <family val="0"/>
        <charset val="1"/>
      </rPr>
      <t xml:space="preserve">1</t>
    </r>
    <r>
      <rPr>
        <sz val="10"/>
        <rFont val="Noto Sans CJK SC"/>
        <family val="2"/>
      </rPr>
      <t xml:space="preserve">枚</t>
    </r>
    <r>
      <rPr>
        <sz val="10"/>
        <rFont val="Yu Gothic"/>
        <family val="0"/>
        <charset val="1"/>
      </rPr>
      <t xml:space="preserve">1</t>
    </r>
    <r>
      <rPr>
        <sz val="10"/>
        <rFont val="Noto Sans CJK SC"/>
        <family val="2"/>
      </rPr>
      <t xml:space="preserve">行で登録します。返送期限の管理はここです。</t>
    </r>
    <r>
      <rPr>
        <sz val="10"/>
        <rFont val="Yu Gothic"/>
        <family val="0"/>
        <charset val="1"/>
      </rPr>
      <t xml:space="preserve">A4</t>
    </r>
    <r>
      <rPr>
        <sz val="10"/>
        <rFont val="Noto Sans CJK SC"/>
        <family val="2"/>
      </rPr>
      <t xml:space="preserve">横。</t>
    </r>
  </si>
  <si>
    <t xml:space="preserve">年度集計</t>
  </si>
  <si>
    <r>
      <rPr>
        <sz val="10"/>
        <rFont val="Noto Sans CJK SC"/>
        <family val="2"/>
      </rPr>
      <t xml:space="preserve">年度（</t>
    </r>
    <r>
      <rPr>
        <sz val="10"/>
        <rFont val="Yu Gothic"/>
        <family val="0"/>
        <charset val="1"/>
      </rPr>
      <t xml:space="preserve">4</t>
    </r>
    <r>
      <rPr>
        <sz val="10"/>
        <rFont val="Noto Sans CJK SC"/>
        <family val="2"/>
      </rPr>
      <t xml:space="preserve">月〜翌</t>
    </r>
    <r>
      <rPr>
        <sz val="10"/>
        <rFont val="Yu Gothic"/>
        <family val="0"/>
        <charset val="1"/>
      </rPr>
      <t xml:space="preserve">3</t>
    </r>
    <r>
      <rPr>
        <sz val="10"/>
        <rFont val="Noto Sans CJK SC"/>
        <family val="2"/>
      </rPr>
      <t xml:space="preserve">月）別・種類別の交付枚数と数量。交付等状況報告書の下書きに使えます。</t>
    </r>
  </si>
  <si>
    <t xml:space="preserve">記入例</t>
  </si>
  <si>
    <t xml:space="preserve">入力のしかたのサンプルです。実データは入れずに、見本として残しておく想定です。</t>
  </si>
  <si>
    <t xml:space="preserve">マスタ</t>
  </si>
  <si>
    <t xml:space="preserve">ドロップダウンの選択肢と、返送期限の日数。自社の言い方に書き換えられます。</t>
  </si>
  <si>
    <t xml:space="preserve">■ 入力するセルと自動のセル</t>
  </si>
  <si>
    <t xml:space="preserve">白いセル</t>
  </si>
  <si>
    <t xml:space="preserve">入力欄です。</t>
  </si>
  <si>
    <t xml:space="preserve">薄い灰色のセル</t>
  </si>
  <si>
    <t xml:space="preserve">数式が入っています。書き換えないでください。</t>
  </si>
  <si>
    <t xml:space="preserve">No</t>
  </si>
  <si>
    <t xml:space="preserve">管理票番号を入力すると自動で連番になります。</t>
  </si>
  <si>
    <t xml:space="preserve">区分</t>
  </si>
  <si>
    <t xml:space="preserve">マスタシートの種類一覧から自動で「一般」「特管」を判定します。自社で種類を足すときは、マスタの区分欄も合わせて入れてください。</t>
  </si>
  <si>
    <r>
      <rPr>
        <b val="true"/>
        <sz val="10"/>
        <rFont val="Yu Gothic"/>
        <family val="0"/>
        <charset val="1"/>
      </rPr>
      <t xml:space="preserve">B2</t>
    </r>
    <r>
      <rPr>
        <b val="true"/>
        <sz val="10"/>
        <rFont val="Noto Sans CJK SC"/>
        <family val="2"/>
      </rPr>
      <t xml:space="preserve">・</t>
    </r>
    <r>
      <rPr>
        <b val="true"/>
        <sz val="10"/>
        <rFont val="Yu Gothic"/>
        <family val="0"/>
        <charset val="1"/>
      </rPr>
      <t xml:space="preserve">D</t>
    </r>
    <r>
      <rPr>
        <b val="true"/>
        <sz val="10"/>
        <rFont val="Noto Sans CJK SC"/>
        <family val="2"/>
      </rPr>
      <t xml:space="preserve">票 期限</t>
    </r>
  </si>
  <si>
    <r>
      <rPr>
        <sz val="10"/>
        <rFont val="Noto Sans CJK SC"/>
        <family val="2"/>
      </rPr>
      <t xml:space="preserve">交付日＋</t>
    </r>
    <r>
      <rPr>
        <sz val="10"/>
        <rFont val="Yu Gothic"/>
        <family val="0"/>
        <charset val="1"/>
      </rPr>
      <t xml:space="preserve">90</t>
    </r>
    <r>
      <rPr>
        <sz val="10"/>
        <rFont val="Noto Sans CJK SC"/>
        <family val="2"/>
      </rPr>
      <t xml:space="preserve">日（特別管理産業廃棄物は</t>
    </r>
    <r>
      <rPr>
        <sz val="10"/>
        <rFont val="Yu Gothic"/>
        <family val="0"/>
        <charset val="1"/>
      </rPr>
      <t xml:space="preserve">60</t>
    </r>
    <r>
      <rPr>
        <sz val="10"/>
        <rFont val="Noto Sans CJK SC"/>
        <family val="2"/>
      </rPr>
      <t xml:space="preserve">日）で自動計算します。</t>
    </r>
  </si>
  <si>
    <r>
      <rPr>
        <b val="true"/>
        <sz val="10"/>
        <rFont val="Yu Gothic"/>
        <family val="0"/>
        <charset val="1"/>
      </rPr>
      <t xml:space="preserve">E</t>
    </r>
    <r>
      <rPr>
        <b val="true"/>
        <sz val="10"/>
        <rFont val="Noto Sans CJK SC"/>
        <family val="2"/>
      </rPr>
      <t xml:space="preserve">票 期限</t>
    </r>
  </si>
  <si>
    <r>
      <rPr>
        <sz val="10"/>
        <rFont val="Noto Sans CJK SC"/>
        <family val="2"/>
      </rPr>
      <t xml:space="preserve">交付日＋</t>
    </r>
    <r>
      <rPr>
        <sz val="10"/>
        <rFont val="Yu Gothic"/>
        <family val="0"/>
        <charset val="1"/>
      </rPr>
      <t xml:space="preserve">180</t>
    </r>
    <r>
      <rPr>
        <sz val="10"/>
        <rFont val="Noto Sans CJK SC"/>
        <family val="2"/>
      </rPr>
      <t xml:space="preserve">日で自動計算します。</t>
    </r>
  </si>
  <si>
    <t xml:space="preserve">状態</t>
  </si>
  <si>
    <r>
      <rPr>
        <sz val="10"/>
        <rFont val="Yu Gothic"/>
        <family val="0"/>
        <charset val="1"/>
      </rPr>
      <t xml:space="preserve">B2</t>
    </r>
    <r>
      <rPr>
        <sz val="10"/>
        <rFont val="Noto Sans CJK SC"/>
        <family val="2"/>
      </rPr>
      <t xml:space="preserve">・</t>
    </r>
    <r>
      <rPr>
        <sz val="10"/>
        <rFont val="Yu Gothic"/>
        <family val="0"/>
        <charset val="1"/>
      </rPr>
      <t xml:space="preserve">D</t>
    </r>
    <r>
      <rPr>
        <sz val="10"/>
        <rFont val="Noto Sans CJK SC"/>
        <family val="2"/>
      </rPr>
      <t xml:space="preserve">票と</t>
    </r>
    <r>
      <rPr>
        <sz val="10"/>
        <rFont val="Yu Gothic"/>
        <family val="0"/>
        <charset val="1"/>
      </rPr>
      <t xml:space="preserve">E</t>
    </r>
    <r>
      <rPr>
        <sz val="10"/>
        <rFont val="Noto Sans CJK SC"/>
        <family val="2"/>
      </rPr>
      <t xml:space="preserve">票の返送状況と期限から自動判定します。</t>
    </r>
  </si>
  <si>
    <t xml:space="preserve">年度</t>
  </si>
  <si>
    <r>
      <rPr>
        <sz val="10"/>
        <rFont val="Noto Sans CJK SC"/>
        <family val="2"/>
      </rPr>
      <t xml:space="preserve">交付日から自動判定します。</t>
    </r>
    <r>
      <rPr>
        <sz val="10"/>
        <rFont val="Yu Gothic"/>
        <family val="0"/>
        <charset val="1"/>
      </rPr>
      <t xml:space="preserve">4</t>
    </r>
    <r>
      <rPr>
        <sz val="10"/>
        <rFont val="Noto Sans CJK SC"/>
        <family val="2"/>
      </rPr>
      <t xml:space="preserve">月〜翌</t>
    </r>
    <r>
      <rPr>
        <sz val="10"/>
        <rFont val="Yu Gothic"/>
        <family val="0"/>
        <charset val="1"/>
      </rPr>
      <t xml:space="preserve">3</t>
    </r>
    <r>
      <rPr>
        <sz val="10"/>
        <rFont val="Noto Sans CJK SC"/>
        <family val="2"/>
      </rPr>
      <t xml:space="preserve">月を</t>
    </r>
    <r>
      <rPr>
        <sz val="10"/>
        <rFont val="Yu Gothic"/>
        <family val="0"/>
        <charset val="1"/>
      </rPr>
      <t xml:space="preserve">1</t>
    </r>
    <r>
      <rPr>
        <sz val="10"/>
        <rFont val="Noto Sans CJK SC"/>
        <family val="2"/>
      </rPr>
      <t xml:space="preserve">つの年度として数えます。</t>
    </r>
  </si>
  <si>
    <t xml:space="preserve">■ 返送期限の根拠</t>
  </si>
  <si>
    <r>
      <rPr>
        <b val="true"/>
        <sz val="10"/>
        <rFont val="Yu Gothic"/>
        <family val="0"/>
        <charset val="1"/>
      </rPr>
      <t xml:space="preserve">B2</t>
    </r>
    <r>
      <rPr>
        <b val="true"/>
        <sz val="10"/>
        <rFont val="Noto Sans CJK SC"/>
        <family val="2"/>
      </rPr>
      <t xml:space="preserve">票・</t>
    </r>
    <r>
      <rPr>
        <b val="true"/>
        <sz val="10"/>
        <rFont val="Yu Gothic"/>
        <family val="0"/>
        <charset val="1"/>
      </rPr>
      <t xml:space="preserve">D</t>
    </r>
    <r>
      <rPr>
        <b val="true"/>
        <sz val="10"/>
        <rFont val="Noto Sans CJK SC"/>
        <family val="2"/>
      </rPr>
      <t xml:space="preserve">票</t>
    </r>
  </si>
  <si>
    <r>
      <rPr>
        <sz val="10"/>
        <rFont val="Noto Sans CJK SC"/>
        <family val="2"/>
      </rPr>
      <t xml:space="preserve">廃棄物処理法施行規則により、交付した日から</t>
    </r>
    <r>
      <rPr>
        <sz val="10"/>
        <rFont val="Yu Gothic"/>
        <family val="0"/>
        <charset val="1"/>
      </rPr>
      <t xml:space="preserve">90</t>
    </r>
    <r>
      <rPr>
        <sz val="10"/>
        <rFont val="Noto Sans CJK SC"/>
        <family val="2"/>
      </rPr>
      <t xml:space="preserve">日以内（特別管理産業廃棄物は</t>
    </r>
    <r>
      <rPr>
        <sz val="10"/>
        <rFont val="Yu Gothic"/>
        <family val="0"/>
        <charset val="1"/>
      </rPr>
      <t xml:space="preserve">60</t>
    </r>
    <r>
      <rPr>
        <sz val="10"/>
        <rFont val="Noto Sans CJK SC"/>
        <family val="2"/>
      </rPr>
      <t xml:space="preserve">日以内）に送付を受ける必要があります。</t>
    </r>
  </si>
  <si>
    <r>
      <rPr>
        <b val="true"/>
        <sz val="10"/>
        <rFont val="Yu Gothic"/>
        <family val="0"/>
        <charset val="1"/>
      </rPr>
      <t xml:space="preserve">E</t>
    </r>
    <r>
      <rPr>
        <b val="true"/>
        <sz val="10"/>
        <rFont val="Noto Sans CJK SC"/>
        <family val="2"/>
      </rPr>
      <t xml:space="preserve">票</t>
    </r>
  </si>
  <si>
    <r>
      <rPr>
        <sz val="10"/>
        <rFont val="Noto Sans CJK SC"/>
        <family val="2"/>
      </rPr>
      <t xml:space="preserve">最終処分が終了した旨の報告として、交付した日から</t>
    </r>
    <r>
      <rPr>
        <sz val="10"/>
        <rFont val="Yu Gothic"/>
        <family val="0"/>
        <charset val="1"/>
      </rPr>
      <t xml:space="preserve">180</t>
    </r>
    <r>
      <rPr>
        <sz val="10"/>
        <rFont val="Noto Sans CJK SC"/>
        <family val="2"/>
      </rPr>
      <t xml:space="preserve">日以内に送付を受ける必要があります。</t>
    </r>
  </si>
  <si>
    <t xml:space="preserve">届いていないとき</t>
  </si>
  <si>
    <r>
      <rPr>
        <sz val="10"/>
        <rFont val="Noto Sans CJK SC"/>
        <family val="2"/>
      </rPr>
      <t xml:space="preserve">期限内に返送がないときは、状況を把握したうえで、</t>
    </r>
    <r>
      <rPr>
        <sz val="10"/>
        <rFont val="Yu Gothic"/>
        <family val="0"/>
        <charset val="1"/>
      </rPr>
      <t xml:space="preserve">30</t>
    </r>
    <r>
      <rPr>
        <sz val="10"/>
        <rFont val="Noto Sans CJK SC"/>
        <family val="2"/>
      </rPr>
      <t xml:space="preserve">日以内に「措置内容等報告書」を都道府県知事等へ提出します。</t>
    </r>
  </si>
  <si>
    <t xml:space="preserve">交付等状況報告書</t>
  </si>
  <si>
    <r>
      <rPr>
        <sz val="10"/>
        <rFont val="Noto Sans CJK SC"/>
        <family val="2"/>
      </rPr>
      <t xml:space="preserve">前年度（</t>
    </r>
    <r>
      <rPr>
        <sz val="10"/>
        <rFont val="Yu Gothic"/>
        <family val="0"/>
        <charset val="1"/>
      </rPr>
      <t xml:space="preserve">4</t>
    </r>
    <r>
      <rPr>
        <sz val="10"/>
        <rFont val="Noto Sans CJK SC"/>
        <family val="2"/>
      </rPr>
      <t xml:space="preserve">月〜翌</t>
    </r>
    <r>
      <rPr>
        <sz val="10"/>
        <rFont val="Yu Gothic"/>
        <family val="0"/>
        <charset val="1"/>
      </rPr>
      <t xml:space="preserve">3</t>
    </r>
    <r>
      <rPr>
        <sz val="10"/>
        <rFont val="Noto Sans CJK SC"/>
        <family val="2"/>
      </rPr>
      <t xml:space="preserve">月）分を、毎年</t>
    </r>
    <r>
      <rPr>
        <sz val="10"/>
        <rFont val="Yu Gothic"/>
        <family val="0"/>
        <charset val="1"/>
      </rPr>
      <t xml:space="preserve">6</t>
    </r>
    <r>
      <rPr>
        <sz val="10"/>
        <rFont val="Noto Sans CJK SC"/>
        <family val="2"/>
      </rPr>
      <t xml:space="preserve">月</t>
    </r>
    <r>
      <rPr>
        <sz val="10"/>
        <rFont val="Yu Gothic"/>
        <family val="0"/>
        <charset val="1"/>
      </rPr>
      <t xml:space="preserve">30</t>
    </r>
    <r>
      <rPr>
        <sz val="10"/>
        <rFont val="Noto Sans CJK SC"/>
        <family val="2"/>
      </rPr>
      <t xml:space="preserve">日までに交付した事業場の所在地を管轄する都道府県知事等へ提出します。</t>
    </r>
  </si>
  <si>
    <t xml:space="preserve">■ 行の色</t>
  </si>
  <si>
    <t xml:space="preserve">赤</t>
  </si>
  <si>
    <t xml:space="preserve">返送期限を過ぎて未返送の行。</t>
  </si>
  <si>
    <t xml:space="preserve">黄</t>
  </si>
  <si>
    <r>
      <rPr>
        <sz val="10"/>
        <rFont val="Noto Sans CJK SC"/>
        <family val="2"/>
      </rPr>
      <t xml:space="preserve">返送期限まで</t>
    </r>
    <r>
      <rPr>
        <sz val="10"/>
        <rFont val="Yu Gothic"/>
        <family val="0"/>
        <charset val="1"/>
      </rPr>
      <t xml:space="preserve">14</t>
    </r>
    <r>
      <rPr>
        <sz val="10"/>
        <rFont val="Noto Sans CJK SC"/>
        <family val="2"/>
      </rPr>
      <t xml:space="preserve">日以内の行。</t>
    </r>
  </si>
  <si>
    <t xml:space="preserve">緑</t>
  </si>
  <si>
    <r>
      <rPr>
        <sz val="10"/>
        <rFont val="Yu Gothic"/>
        <family val="0"/>
        <charset val="1"/>
      </rPr>
      <t xml:space="preserve">B2</t>
    </r>
    <r>
      <rPr>
        <sz val="10"/>
        <rFont val="Noto Sans CJK SC"/>
        <family val="2"/>
      </rPr>
      <t xml:space="preserve">・</t>
    </r>
    <r>
      <rPr>
        <sz val="10"/>
        <rFont val="Yu Gothic"/>
        <family val="0"/>
        <charset val="1"/>
      </rPr>
      <t xml:space="preserve">D</t>
    </r>
    <r>
      <rPr>
        <sz val="10"/>
        <rFont val="Noto Sans CJK SC"/>
        <family val="2"/>
      </rPr>
      <t xml:space="preserve">票と</t>
    </r>
    <r>
      <rPr>
        <sz val="10"/>
        <rFont val="Yu Gothic"/>
        <family val="0"/>
        <charset val="1"/>
      </rPr>
      <t xml:space="preserve">E</t>
    </r>
    <r>
      <rPr>
        <sz val="10"/>
        <rFont val="Noto Sans CJK SC"/>
        <family val="2"/>
      </rPr>
      <t xml:space="preserve">票がそろって返送済みの行。</t>
    </r>
  </si>
  <si>
    <t xml:space="preserve">■ 印刷</t>
  </si>
  <si>
    <r>
      <rPr>
        <sz val="10"/>
        <rFont val="Noto Sans CJK SC"/>
        <family val="2"/>
      </rPr>
      <t xml:space="preserve">マニフェスト管理簿は </t>
    </r>
    <r>
      <rPr>
        <sz val="10"/>
        <rFont val="Yu Gothic"/>
        <family val="0"/>
        <charset val="1"/>
      </rPr>
      <t xml:space="preserve">A4</t>
    </r>
    <r>
      <rPr>
        <sz val="10"/>
        <rFont val="Noto Sans CJK SC"/>
        <family val="2"/>
      </rPr>
      <t xml:space="preserve">横・幅に合わせて</t>
    </r>
    <r>
      <rPr>
        <sz val="10"/>
        <rFont val="Yu Gothic"/>
        <family val="0"/>
        <charset val="1"/>
      </rPr>
      <t xml:space="preserve">1</t>
    </r>
    <r>
      <rPr>
        <sz val="10"/>
        <rFont val="Noto Sans CJK SC"/>
        <family val="2"/>
      </rPr>
      <t xml:space="preserve">ページ・見出し行の繰り返しあり。</t>
    </r>
  </si>
  <si>
    <r>
      <rPr>
        <sz val="10"/>
        <rFont val="Noto Sans CJK SC"/>
        <family val="2"/>
      </rPr>
      <t xml:space="preserve">既定の印刷範囲は先頭</t>
    </r>
    <r>
      <rPr>
        <sz val="10"/>
        <rFont val="Yu Gothic"/>
        <family val="0"/>
        <charset val="1"/>
      </rPr>
      <t xml:space="preserve">50</t>
    </r>
    <r>
      <rPr>
        <sz val="10"/>
        <rFont val="Noto Sans CJK SC"/>
        <family val="2"/>
      </rPr>
      <t xml:space="preserve">行です。それより下も印刷するときは［ページレイアウト］→［印刷範囲］で広げてください。</t>
    </r>
  </si>
  <si>
    <t xml:space="preserve">■ 出典・前提</t>
  </si>
  <si>
    <r>
      <rPr>
        <sz val="10"/>
        <rFont val="Noto Sans CJK SC"/>
        <family val="2"/>
      </rPr>
      <t xml:space="preserve">セコサポの</t>
    </r>
    <r>
      <rPr>
        <sz val="10"/>
        <rFont val="Yu Gothic"/>
        <family val="0"/>
        <charset val="1"/>
      </rPr>
      <t xml:space="preserve">Web</t>
    </r>
    <r>
      <rPr>
        <sz val="10"/>
        <rFont val="Noto Sans CJK SC"/>
        <family val="2"/>
      </rPr>
      <t xml:space="preserve">ツール版と同じ判定ロジックを、</t>
    </r>
    <r>
      <rPr>
        <sz val="10"/>
        <rFont val="Yu Gothic"/>
        <family val="0"/>
        <charset val="1"/>
      </rPr>
      <t xml:space="preserve">Excel</t>
    </r>
    <r>
      <rPr>
        <sz val="10"/>
        <rFont val="Noto Sans CJK SC"/>
        <family val="2"/>
      </rPr>
      <t xml:space="preserve">の数式で再現したものです。</t>
    </r>
  </si>
  <si>
    <r>
      <rPr>
        <sz val="10"/>
        <rFont val="Noto Sans CJK SC"/>
        <family val="2"/>
      </rPr>
      <t xml:space="preserve">日数（</t>
    </r>
    <r>
      <rPr>
        <sz val="10"/>
        <rFont val="Yu Gothic"/>
        <family val="0"/>
        <charset val="1"/>
      </rPr>
      <t xml:space="preserve">90</t>
    </r>
    <r>
      <rPr>
        <sz val="10"/>
        <rFont val="Noto Sans CJK SC"/>
        <family val="2"/>
      </rPr>
      <t xml:space="preserve">日・</t>
    </r>
    <r>
      <rPr>
        <sz val="10"/>
        <rFont val="Yu Gothic"/>
        <family val="0"/>
        <charset val="1"/>
      </rPr>
      <t xml:space="preserve">60</t>
    </r>
    <r>
      <rPr>
        <sz val="10"/>
        <rFont val="Noto Sans CJK SC"/>
        <family val="2"/>
      </rPr>
      <t xml:space="preserve">日・</t>
    </r>
    <r>
      <rPr>
        <sz val="10"/>
        <rFont val="Yu Gothic"/>
        <family val="0"/>
        <charset val="1"/>
      </rPr>
      <t xml:space="preserve">180</t>
    </r>
    <r>
      <rPr>
        <sz val="10"/>
        <rFont val="Noto Sans CJK SC"/>
        <family val="2"/>
      </rPr>
      <t xml:space="preserve">日）は廃棄物の処理及び清掃に関する法律とその施行規則によるものですが、実際の運用・様式・提出先は所轄の都道府県・政令市にご確認ください。</t>
    </r>
  </si>
  <si>
    <r>
      <rPr>
        <sz val="10"/>
        <rFont val="Noto Sans CJK SC"/>
        <family val="2"/>
      </rPr>
      <t xml:space="preserve">電子マニフェスト（</t>
    </r>
    <r>
      <rPr>
        <sz val="10"/>
        <rFont val="Yu Gothic"/>
        <family val="0"/>
        <charset val="1"/>
      </rPr>
      <t xml:space="preserve">JWNET</t>
    </r>
    <r>
      <rPr>
        <sz val="10"/>
        <rFont val="Noto Sans CJK SC"/>
        <family val="2"/>
      </rPr>
      <t xml:space="preserve">）を使っている場合は、この管理簿ではなく</t>
    </r>
    <r>
      <rPr>
        <sz val="10"/>
        <rFont val="Yu Gothic"/>
        <family val="0"/>
        <charset val="1"/>
      </rPr>
      <t xml:space="preserve">JWNET</t>
    </r>
    <r>
      <rPr>
        <sz val="10"/>
        <rFont val="Noto Sans CJK SC"/>
        <family val="2"/>
      </rPr>
      <t xml:space="preserve">の記録が正となります。</t>
    </r>
  </si>
  <si>
    <t xml:space="preserve">産 業 廃 棄 物 管 理 票 （ マ ニ フ ェ ス ト ） 管 理 簿</t>
  </si>
  <si>
    <t xml:space="preserve">排出事業者</t>
  </si>
  <si>
    <t xml:space="preserve">事業場</t>
  </si>
  <si>
    <t xml:space="preserve">作成日</t>
  </si>
  <si>
    <t xml:space="preserve">管理責任者</t>
  </si>
  <si>
    <t xml:space="preserve">備考</t>
  </si>
  <si>
    <t xml:space="preserve">管理票番号</t>
  </si>
  <si>
    <t xml:space="preserve">交付日</t>
  </si>
  <si>
    <t xml:space="preserve">現場名</t>
  </si>
  <si>
    <t xml:space="preserve">廃棄物の種類</t>
  </si>
  <si>
    <t xml:space="preserve">数量</t>
  </si>
  <si>
    <t xml:space="preserve">単位</t>
  </si>
  <si>
    <t xml:space="preserve">運搬業者</t>
  </si>
  <si>
    <t xml:space="preserve">運搬 許可番号</t>
  </si>
  <si>
    <t xml:space="preserve">処分業者</t>
  </si>
  <si>
    <t xml:space="preserve">処分 許可番号</t>
  </si>
  <si>
    <t xml:space="preserve">処分場所</t>
  </si>
  <si>
    <t xml:space="preserve">処分方法</t>
  </si>
  <si>
    <r>
      <rPr>
        <b val="true"/>
        <sz val="9.5"/>
        <color rgb="FF1F2937"/>
        <rFont val="Yu Gothic"/>
        <family val="0"/>
        <charset val="1"/>
      </rPr>
      <t xml:space="preserve">B2</t>
    </r>
    <r>
      <rPr>
        <b val="true"/>
        <sz val="9.5"/>
        <color rgb="FF1F2937"/>
        <rFont val="Noto Sans CJK SC"/>
        <family val="2"/>
      </rPr>
      <t xml:space="preserve">・</t>
    </r>
    <r>
      <rPr>
        <b val="true"/>
        <sz val="9.5"/>
        <color rgb="FF1F2937"/>
        <rFont val="Yu Gothic"/>
        <family val="0"/>
        <charset val="1"/>
      </rPr>
      <t xml:space="preserve">D</t>
    </r>
    <r>
      <rPr>
        <b val="true"/>
        <sz val="9.5"/>
        <color rgb="FF1F2937"/>
        <rFont val="Noto Sans CJK SC"/>
        <family val="2"/>
      </rPr>
      <t xml:space="preserve">票 期限</t>
    </r>
  </si>
  <si>
    <r>
      <rPr>
        <b val="true"/>
        <sz val="9.5"/>
        <color rgb="FF1F2937"/>
        <rFont val="Yu Gothic"/>
        <family val="0"/>
        <charset val="1"/>
      </rPr>
      <t xml:space="preserve">B2</t>
    </r>
    <r>
      <rPr>
        <b val="true"/>
        <sz val="9.5"/>
        <color rgb="FF1F2937"/>
        <rFont val="Noto Sans CJK SC"/>
        <family val="2"/>
      </rPr>
      <t xml:space="preserve">・</t>
    </r>
    <r>
      <rPr>
        <b val="true"/>
        <sz val="9.5"/>
        <color rgb="FF1F2937"/>
        <rFont val="Yu Gothic"/>
        <family val="0"/>
        <charset val="1"/>
      </rPr>
      <t xml:space="preserve">D</t>
    </r>
    <r>
      <rPr>
        <b val="true"/>
        <sz val="9.5"/>
        <color rgb="FF1F2937"/>
        <rFont val="Noto Sans CJK SC"/>
        <family val="2"/>
      </rPr>
      <t xml:space="preserve">票 返送</t>
    </r>
  </si>
  <si>
    <r>
      <rPr>
        <b val="true"/>
        <sz val="9.5"/>
        <color rgb="FF1F2937"/>
        <rFont val="Yu Gothic"/>
        <family val="0"/>
        <charset val="1"/>
      </rPr>
      <t xml:space="preserve">E</t>
    </r>
    <r>
      <rPr>
        <b val="true"/>
        <sz val="9.5"/>
        <color rgb="FF1F2937"/>
        <rFont val="Noto Sans CJK SC"/>
        <family val="2"/>
      </rPr>
      <t xml:space="preserve">票 期限</t>
    </r>
  </si>
  <si>
    <r>
      <rPr>
        <b val="true"/>
        <sz val="9.5"/>
        <color rgb="FF1F2937"/>
        <rFont val="Yu Gothic"/>
        <family val="0"/>
        <charset val="1"/>
      </rPr>
      <t xml:space="preserve">E</t>
    </r>
    <r>
      <rPr>
        <b val="true"/>
        <sz val="9.5"/>
        <color rgb="FF1F2937"/>
        <rFont val="Noto Sans CJK SC"/>
        <family val="2"/>
      </rPr>
      <t xml:space="preserve">票 返送</t>
    </r>
  </si>
  <si>
    <t xml:space="preserve">年 度 別 ・ 種 類 別 の 集 計</t>
  </si>
  <si>
    <t xml:space="preserve">「マニフェスト管理簿」の入力から自動集計します。集計する年度を下の欄に入れてください。</t>
  </si>
  <si>
    <t xml:space="preserve">対象年度</t>
  </si>
  <si>
    <r>
      <rPr>
        <sz val="9"/>
        <color rgb="FF6B7280"/>
        <rFont val="Yu Gothic"/>
        <family val="0"/>
        <charset val="1"/>
      </rPr>
      <t xml:space="preserve">4</t>
    </r>
    <r>
      <rPr>
        <sz val="9"/>
        <color rgb="FF6B7280"/>
        <rFont val="Noto Sans CJK SC"/>
        <family val="2"/>
      </rPr>
      <t xml:space="preserve">月〜翌</t>
    </r>
    <r>
      <rPr>
        <sz val="9"/>
        <color rgb="FF6B7280"/>
        <rFont val="Yu Gothic"/>
        <family val="0"/>
        <charset val="1"/>
      </rPr>
      <t xml:space="preserve">3</t>
    </r>
    <r>
      <rPr>
        <sz val="9"/>
        <color rgb="FF6B7280"/>
        <rFont val="Noto Sans CJK SC"/>
        <family val="2"/>
      </rPr>
      <t xml:space="preserve">月。西暦で入力します（例：</t>
    </r>
    <r>
      <rPr>
        <sz val="9"/>
        <color rgb="FF6B7280"/>
        <rFont val="Yu Gothic"/>
        <family val="0"/>
        <charset val="1"/>
      </rPr>
      <t xml:space="preserve">2026 </t>
    </r>
    <r>
      <rPr>
        <sz val="9"/>
        <color rgb="FF6B7280"/>
        <rFont val="Noto Sans CJK SC"/>
        <family val="2"/>
      </rPr>
      <t xml:space="preserve">なら </t>
    </r>
    <r>
      <rPr>
        <sz val="9"/>
        <color rgb="FF6B7280"/>
        <rFont val="Yu Gothic"/>
        <family val="0"/>
        <charset val="1"/>
      </rPr>
      <t xml:space="preserve">2026</t>
    </r>
    <r>
      <rPr>
        <sz val="9"/>
        <color rgb="FF6B7280"/>
        <rFont val="Noto Sans CJK SC"/>
        <family val="2"/>
      </rPr>
      <t xml:space="preserve">年</t>
    </r>
    <r>
      <rPr>
        <sz val="9"/>
        <color rgb="FF6B7280"/>
        <rFont val="Yu Gothic"/>
        <family val="0"/>
        <charset val="1"/>
      </rPr>
      <t xml:space="preserve">4</t>
    </r>
    <r>
      <rPr>
        <sz val="9"/>
        <color rgb="FF6B7280"/>
        <rFont val="Noto Sans CJK SC"/>
        <family val="2"/>
      </rPr>
      <t xml:space="preserve">月〜</t>
    </r>
    <r>
      <rPr>
        <sz val="9"/>
        <color rgb="FF6B7280"/>
        <rFont val="Yu Gothic"/>
        <family val="0"/>
        <charset val="1"/>
      </rPr>
      <t xml:space="preserve">2027</t>
    </r>
    <r>
      <rPr>
        <sz val="9"/>
        <color rgb="FF6B7280"/>
        <rFont val="Noto Sans CJK SC"/>
        <family val="2"/>
      </rPr>
      <t xml:space="preserve">年</t>
    </r>
    <r>
      <rPr>
        <sz val="9"/>
        <color rgb="FF6B7280"/>
        <rFont val="Yu Gothic"/>
        <family val="0"/>
        <charset val="1"/>
      </rPr>
      <t xml:space="preserve">3</t>
    </r>
    <r>
      <rPr>
        <sz val="9"/>
        <color rgb="FF6B7280"/>
        <rFont val="Noto Sans CJK SC"/>
        <family val="2"/>
      </rPr>
      <t xml:space="preserve">月）。</t>
    </r>
  </si>
  <si>
    <t xml:space="preserve">全体</t>
  </si>
  <si>
    <t xml:space="preserve">件数</t>
  </si>
  <si>
    <t xml:space="preserve">交付枚数（対象年度）</t>
  </si>
  <si>
    <t xml:space="preserve">うち 特別管理産業廃棄物</t>
  </si>
  <si>
    <t xml:space="preserve">返送完了</t>
  </si>
  <si>
    <r>
      <rPr>
        <sz val="10"/>
        <rFont val="Yu Gothic"/>
        <family val="0"/>
        <charset val="1"/>
      </rPr>
      <t xml:space="preserve">B2</t>
    </r>
    <r>
      <rPr>
        <sz val="10"/>
        <rFont val="Noto Sans CJK SC"/>
        <family val="2"/>
      </rPr>
      <t xml:space="preserve">・</t>
    </r>
    <r>
      <rPr>
        <sz val="10"/>
        <rFont val="Yu Gothic"/>
        <family val="0"/>
        <charset val="1"/>
      </rPr>
      <t xml:space="preserve">D</t>
    </r>
    <r>
      <rPr>
        <sz val="10"/>
        <rFont val="Noto Sans CJK SC"/>
        <family val="2"/>
      </rPr>
      <t xml:space="preserve">票 未返送</t>
    </r>
  </si>
  <si>
    <r>
      <rPr>
        <sz val="10"/>
        <rFont val="Yu Gothic"/>
        <family val="0"/>
        <charset val="1"/>
      </rPr>
      <t xml:space="preserve">E</t>
    </r>
    <r>
      <rPr>
        <sz val="10"/>
        <rFont val="Noto Sans CJK SC"/>
        <family val="2"/>
      </rPr>
      <t xml:space="preserve">票 未返送</t>
    </r>
  </si>
  <si>
    <t xml:space="preserve">返送期限 超過（全期間）</t>
  </si>
  <si>
    <t xml:space="preserve">枚数</t>
  </si>
  <si>
    <t xml:space="preserve">数量 合計</t>
  </si>
  <si>
    <t xml:space="preserve">未返送</t>
  </si>
  <si>
    <t xml:space="preserve">合計</t>
  </si>
  <si>
    <r>
      <rPr>
        <sz val="9"/>
        <color rgb="FF6B7280"/>
        <rFont val="Noto Sans CJK SC"/>
        <family val="2"/>
      </rPr>
      <t xml:space="preserve">数量の合計は単位ごとに種類が違うため、種類の行ごとに合計しています（縦の合計は取っていません）。交付等状況報告書は、前年度分を毎年</t>
    </r>
    <r>
      <rPr>
        <sz val="9"/>
        <color rgb="FF6B7280"/>
        <rFont val="Yu Gothic"/>
        <family val="0"/>
        <charset val="1"/>
      </rPr>
      <t xml:space="preserve">6</t>
    </r>
    <r>
      <rPr>
        <sz val="9"/>
        <color rgb="FF6B7280"/>
        <rFont val="Noto Sans CJK SC"/>
        <family val="2"/>
      </rPr>
      <t xml:space="preserve">月</t>
    </r>
    <r>
      <rPr>
        <sz val="9"/>
        <color rgb="FF6B7280"/>
        <rFont val="Yu Gothic"/>
        <family val="0"/>
        <charset val="1"/>
      </rPr>
      <t xml:space="preserve">30</t>
    </r>
    <r>
      <rPr>
        <sz val="9"/>
        <color rgb="FF6B7280"/>
        <rFont val="Noto Sans CJK SC"/>
        <family val="2"/>
      </rPr>
      <t xml:space="preserve">日までに提出します。様式と提出先は所轄の都道府県・政令市にご確認ください。</t>
    </r>
  </si>
  <si>
    <r>
      <rPr>
        <b val="true"/>
        <sz val="11"/>
        <color rgb="FF3A2A18"/>
        <rFont val="Noto Sans CJK SC"/>
        <family val="2"/>
      </rPr>
      <t xml:space="preserve">記入例（この</t>
    </r>
    <r>
      <rPr>
        <b val="true"/>
        <sz val="11"/>
        <color rgb="FF3A2A18"/>
        <rFont val="Yu Gothic"/>
        <family val="0"/>
        <charset val="1"/>
      </rPr>
      <t xml:space="preserve">3</t>
    </r>
    <r>
      <rPr>
        <b val="true"/>
        <sz val="11"/>
        <color rgb="FF3A2A18"/>
        <rFont val="Noto Sans CJK SC"/>
        <family val="2"/>
      </rPr>
      <t xml:space="preserve">行を参考に、マニフェスト管理簿シートへ入力してください）</t>
    </r>
  </si>
  <si>
    <t xml:space="preserve">A-00001234</t>
  </si>
  <si>
    <t xml:space="preserve">サンプルビル 電気設備工事</t>
  </si>
  <si>
    <t xml:space="preserve">金属くず（電線くず・盤類）</t>
  </si>
  <si>
    <t xml:space="preserve">一般</t>
  </si>
  <si>
    <t xml:space="preserve">kg</t>
  </si>
  <si>
    <t xml:space="preserve">サンプル運輸株式会社</t>
  </si>
  <si>
    <r>
      <rPr>
        <sz val="10"/>
        <rFont val="Noto Sans CJK SC"/>
        <family val="2"/>
      </rPr>
      <t xml:space="preserve">第</t>
    </r>
    <r>
      <rPr>
        <sz val="10"/>
        <rFont val="Yu Gothic"/>
        <family val="0"/>
        <charset val="1"/>
      </rPr>
      <t xml:space="preserve">01300000001</t>
    </r>
    <r>
      <rPr>
        <sz val="10"/>
        <rFont val="Noto Sans CJK SC"/>
        <family val="2"/>
      </rPr>
      <t xml:space="preserve">号</t>
    </r>
  </si>
  <si>
    <t xml:space="preserve">サンプル資源株式会社</t>
  </si>
  <si>
    <r>
      <rPr>
        <sz val="10"/>
        <rFont val="Noto Sans CJK SC"/>
        <family val="2"/>
      </rPr>
      <t xml:space="preserve">第</t>
    </r>
    <r>
      <rPr>
        <sz val="10"/>
        <rFont val="Yu Gothic"/>
        <family val="0"/>
        <charset val="1"/>
      </rPr>
      <t xml:space="preserve">01320000002</t>
    </r>
    <r>
      <rPr>
        <sz val="10"/>
        <rFont val="Noto Sans CJK SC"/>
        <family val="2"/>
      </rPr>
      <t xml:space="preserve">号</t>
    </r>
  </si>
  <si>
    <t xml:space="preserve">〇〇市 中間処理場</t>
  </si>
  <si>
    <t xml:space="preserve">再生（リサイクル）</t>
  </si>
  <si>
    <t xml:space="preserve">A-00001235</t>
  </si>
  <si>
    <t xml:space="preserve">混合廃棄物（安定型）</t>
  </si>
  <si>
    <t xml:space="preserve">m3</t>
  </si>
  <si>
    <t xml:space="preserve">サンプル環境株式会社</t>
  </si>
  <si>
    <r>
      <rPr>
        <sz val="10"/>
        <rFont val="Noto Sans CJK SC"/>
        <family val="2"/>
      </rPr>
      <t xml:space="preserve">第</t>
    </r>
    <r>
      <rPr>
        <sz val="10"/>
        <rFont val="Yu Gothic"/>
        <family val="0"/>
        <charset val="1"/>
      </rPr>
      <t xml:space="preserve">01320000003</t>
    </r>
    <r>
      <rPr>
        <sz val="10"/>
        <rFont val="Noto Sans CJK SC"/>
        <family val="2"/>
      </rPr>
      <t xml:space="preserve">号</t>
    </r>
  </si>
  <si>
    <t xml:space="preserve">〇〇市 安定型最終処分場</t>
  </si>
  <si>
    <t xml:space="preserve">最終処分（埋立）</t>
  </si>
  <si>
    <r>
      <rPr>
        <sz val="10"/>
        <rFont val="Yu Gothic"/>
        <family val="0"/>
        <charset val="1"/>
      </rPr>
      <t xml:space="preserve">B2</t>
    </r>
    <r>
      <rPr>
        <sz val="10"/>
        <rFont val="Noto Sans CJK SC"/>
        <family val="2"/>
      </rPr>
      <t xml:space="preserve">・</t>
    </r>
    <r>
      <rPr>
        <sz val="10"/>
        <rFont val="Yu Gothic"/>
        <family val="0"/>
        <charset val="1"/>
      </rPr>
      <t xml:space="preserve">D</t>
    </r>
    <r>
      <rPr>
        <sz val="10"/>
        <rFont val="Noto Sans CJK SC"/>
        <family val="2"/>
      </rPr>
      <t xml:space="preserve">票 あと</t>
    </r>
    <r>
      <rPr>
        <sz val="10"/>
        <rFont val="Yu Gothic"/>
        <family val="0"/>
        <charset val="1"/>
      </rPr>
      <t xml:space="preserve">51</t>
    </r>
    <r>
      <rPr>
        <sz val="10"/>
        <rFont val="Noto Sans CJK SC"/>
        <family val="2"/>
      </rPr>
      <t xml:space="preserve">日</t>
    </r>
  </si>
  <si>
    <t xml:space="preserve">T-00000078</t>
  </si>
  <si>
    <t xml:space="preserve">サンプル工場 動力盤更新工事</t>
  </si>
  <si>
    <t xml:space="preserve">廃石綿等（特別管理）</t>
  </si>
  <si>
    <t xml:space="preserve">特管</t>
  </si>
  <si>
    <t xml:space="preserve">サンプル特管運輸</t>
  </si>
  <si>
    <r>
      <rPr>
        <sz val="10"/>
        <rFont val="Noto Sans CJK SC"/>
        <family val="2"/>
      </rPr>
      <t xml:space="preserve">第</t>
    </r>
    <r>
      <rPr>
        <sz val="10"/>
        <rFont val="Yu Gothic"/>
        <family val="0"/>
        <charset val="1"/>
      </rPr>
      <t xml:space="preserve">01350000005</t>
    </r>
    <r>
      <rPr>
        <sz val="10"/>
        <rFont val="Noto Sans CJK SC"/>
        <family val="2"/>
      </rPr>
      <t xml:space="preserve">号</t>
    </r>
  </si>
  <si>
    <t xml:space="preserve">サンプル特管処理</t>
  </si>
  <si>
    <r>
      <rPr>
        <sz val="10"/>
        <rFont val="Noto Sans CJK SC"/>
        <family val="2"/>
      </rPr>
      <t xml:space="preserve">第</t>
    </r>
    <r>
      <rPr>
        <sz val="10"/>
        <rFont val="Yu Gothic"/>
        <family val="0"/>
        <charset val="1"/>
      </rPr>
      <t xml:space="preserve">01350000006</t>
    </r>
    <r>
      <rPr>
        <sz val="10"/>
        <rFont val="Noto Sans CJK SC"/>
        <family val="2"/>
      </rPr>
      <t xml:space="preserve">号</t>
    </r>
  </si>
  <si>
    <t xml:space="preserve">〇〇市 溶融処理施設</t>
  </si>
  <si>
    <t xml:space="preserve">中間処理</t>
  </si>
  <si>
    <r>
      <rPr>
        <sz val="10"/>
        <rFont val="Yu Gothic"/>
        <family val="0"/>
        <charset val="1"/>
      </rPr>
      <t xml:space="preserve">B2</t>
    </r>
    <r>
      <rPr>
        <sz val="10"/>
        <rFont val="Noto Sans CJK SC"/>
        <family val="2"/>
      </rPr>
      <t xml:space="preserve">・</t>
    </r>
    <r>
      <rPr>
        <sz val="10"/>
        <rFont val="Yu Gothic"/>
        <family val="0"/>
        <charset val="1"/>
      </rPr>
      <t xml:space="preserve">D</t>
    </r>
    <r>
      <rPr>
        <sz val="10"/>
        <rFont val="Noto Sans CJK SC"/>
        <family val="2"/>
      </rPr>
      <t xml:space="preserve">票 超過 </t>
    </r>
    <r>
      <rPr>
        <sz val="10"/>
        <rFont val="Yu Gothic"/>
        <family val="0"/>
        <charset val="1"/>
      </rPr>
      <t xml:space="preserve">19</t>
    </r>
    <r>
      <rPr>
        <sz val="10"/>
        <rFont val="Noto Sans CJK SC"/>
        <family val="2"/>
      </rPr>
      <t xml:space="preserve">日</t>
    </r>
  </si>
  <si>
    <t xml:space="preserve">至急 確認のこと</t>
  </si>
  <si>
    <r>
      <rPr>
        <sz val="9"/>
        <color rgb="FF6B7280"/>
        <rFont val="Noto Sans CJK SC"/>
        <family val="2"/>
      </rPr>
      <t xml:space="preserve">「年度」「</t>
    </r>
    <r>
      <rPr>
        <sz val="9"/>
        <color rgb="FF6B7280"/>
        <rFont val="Yu Gothic"/>
        <family val="0"/>
        <charset val="1"/>
      </rPr>
      <t xml:space="preserve">B2</t>
    </r>
    <r>
      <rPr>
        <sz val="9"/>
        <color rgb="FF6B7280"/>
        <rFont val="Noto Sans CJK SC"/>
        <family val="2"/>
      </rPr>
      <t xml:space="preserve">・</t>
    </r>
    <r>
      <rPr>
        <sz val="9"/>
        <color rgb="FF6B7280"/>
        <rFont val="Yu Gothic"/>
        <family val="0"/>
        <charset val="1"/>
      </rPr>
      <t xml:space="preserve">D</t>
    </r>
    <r>
      <rPr>
        <sz val="9"/>
        <color rgb="FF6B7280"/>
        <rFont val="Noto Sans CJK SC"/>
        <family val="2"/>
      </rPr>
      <t xml:space="preserve">票 期限」「</t>
    </r>
    <r>
      <rPr>
        <sz val="9"/>
        <color rgb="FF6B7280"/>
        <rFont val="Yu Gothic"/>
        <family val="0"/>
        <charset val="1"/>
      </rPr>
      <t xml:space="preserve">E</t>
    </r>
    <r>
      <rPr>
        <sz val="9"/>
        <color rgb="FF6B7280"/>
        <rFont val="Noto Sans CJK SC"/>
        <family val="2"/>
      </rPr>
      <t xml:space="preserve">票 期限」「状態」は本来は自動計算です。ここでは見本として値を直接入れています。</t>
    </r>
  </si>
  <si>
    <t xml:space="preserve">選択肢と設定</t>
  </si>
  <si>
    <t xml:space="preserve">既定の単位</t>
  </si>
  <si>
    <t xml:space="preserve">返送期限</t>
  </si>
  <si>
    <t xml:space="preserve">日数</t>
  </si>
  <si>
    <r>
      <rPr>
        <sz val="10"/>
        <rFont val="Yu Gothic"/>
        <family val="0"/>
        <charset val="1"/>
      </rPr>
      <t xml:space="preserve">B2</t>
    </r>
    <r>
      <rPr>
        <sz val="10"/>
        <rFont val="Noto Sans CJK SC"/>
        <family val="2"/>
      </rPr>
      <t xml:space="preserve">・</t>
    </r>
    <r>
      <rPr>
        <sz val="10"/>
        <rFont val="Yu Gothic"/>
        <family val="0"/>
        <charset val="1"/>
      </rPr>
      <t xml:space="preserve">D</t>
    </r>
    <r>
      <rPr>
        <sz val="10"/>
        <rFont val="Noto Sans CJK SC"/>
        <family val="2"/>
      </rPr>
      <t xml:space="preserve">票（一般）</t>
    </r>
  </si>
  <si>
    <t xml:space="preserve">廃プラスチック類（電線被覆・配管）</t>
  </si>
  <si>
    <t xml:space="preserve">t</t>
  </si>
  <si>
    <r>
      <rPr>
        <sz val="10"/>
        <rFont val="Yu Gothic"/>
        <family val="0"/>
        <charset val="1"/>
      </rPr>
      <t xml:space="preserve">B2</t>
    </r>
    <r>
      <rPr>
        <sz val="10"/>
        <rFont val="Noto Sans CJK SC"/>
        <family val="2"/>
      </rPr>
      <t xml:space="preserve">・</t>
    </r>
    <r>
      <rPr>
        <sz val="10"/>
        <rFont val="Yu Gothic"/>
        <family val="0"/>
        <charset val="1"/>
      </rPr>
      <t xml:space="preserve">D</t>
    </r>
    <r>
      <rPr>
        <sz val="10"/>
        <rFont val="Noto Sans CJK SC"/>
        <family val="2"/>
      </rPr>
      <t xml:space="preserve">票（特別管理）</t>
    </r>
  </si>
  <si>
    <t xml:space="preserve">がれき類（コンクリート殻）</t>
  </si>
  <si>
    <r>
      <rPr>
        <sz val="10"/>
        <rFont val="Yu Gothic"/>
        <family val="0"/>
        <charset val="1"/>
      </rPr>
      <t xml:space="preserve">E</t>
    </r>
    <r>
      <rPr>
        <sz val="10"/>
        <rFont val="Noto Sans CJK SC"/>
        <family val="2"/>
      </rPr>
      <t xml:space="preserve">票</t>
    </r>
  </si>
  <si>
    <t xml:space="preserve">ガラス・コンクリート・陶磁器くず</t>
  </si>
  <si>
    <t xml:space="preserve">L</t>
  </si>
  <si>
    <t xml:space="preserve">焼却</t>
  </si>
  <si>
    <t xml:space="preserve">木くず（梱包材・型枠）</t>
  </si>
  <si>
    <t xml:space="preserve">本</t>
  </si>
  <si>
    <r>
      <rPr>
        <sz val="9"/>
        <color rgb="FF6B7280"/>
        <rFont val="Noto Sans CJK SC"/>
        <family val="2"/>
      </rPr>
      <t xml:space="preserve">日数を書き換えると、マニフェスト管理簿の期限計算も変わります。</t>
    </r>
    <r>
      <rPr>
        <sz val="9"/>
        <color rgb="FF6B7280"/>
        <rFont val="Yu Gothic"/>
        <family val="0"/>
        <charset val="1"/>
      </rPr>
      <t xml:space="preserve">90</t>
    </r>
    <r>
      <rPr>
        <sz val="9"/>
        <color rgb="FF6B7280"/>
        <rFont val="Noto Sans CJK SC"/>
        <family val="2"/>
      </rPr>
      <t xml:space="preserve">日・</t>
    </r>
    <r>
      <rPr>
        <sz val="9"/>
        <color rgb="FF6B7280"/>
        <rFont val="Yu Gothic"/>
        <family val="0"/>
        <charset val="1"/>
      </rPr>
      <t xml:space="preserve">60</t>
    </r>
    <r>
      <rPr>
        <sz val="9"/>
        <color rgb="FF6B7280"/>
        <rFont val="Noto Sans CJK SC"/>
        <family val="2"/>
      </rPr>
      <t xml:space="preserve">日・</t>
    </r>
    <r>
      <rPr>
        <sz val="9"/>
        <color rgb="FF6B7280"/>
        <rFont val="Yu Gothic"/>
        <family val="0"/>
        <charset val="1"/>
      </rPr>
      <t xml:space="preserve">180</t>
    </r>
    <r>
      <rPr>
        <sz val="9"/>
        <color rgb="FF6B7280"/>
        <rFont val="Noto Sans CJK SC"/>
        <family val="2"/>
      </rPr>
      <t xml:space="preserve">日は廃棄物処理法施行規則によるものです。「既定の単位」は種類ごとの目安で、数量の単位は行ごとに選び直せます。</t>
    </r>
  </si>
  <si>
    <t xml:space="preserve">紙くず（段ボール・図面）</t>
  </si>
  <si>
    <t xml:space="preserve">個</t>
  </si>
  <si>
    <t xml:space="preserve">汚泥</t>
  </si>
  <si>
    <t xml:space="preserve">台</t>
  </si>
  <si>
    <t xml:space="preserve">廃油</t>
  </si>
  <si>
    <t xml:space="preserve">廃酸・廃アルカリ</t>
  </si>
  <si>
    <t xml:space="preserve">混合廃棄物（管理型）</t>
  </si>
  <si>
    <r>
      <rPr>
        <sz val="10"/>
        <rFont val="Yu Gothic"/>
        <family val="0"/>
        <charset val="1"/>
      </rPr>
      <t xml:space="preserve">PCB</t>
    </r>
    <r>
      <rPr>
        <sz val="10"/>
        <rFont val="Noto Sans CJK SC"/>
        <family val="2"/>
      </rPr>
      <t xml:space="preserve">廃棄物（特別管理）</t>
    </r>
  </si>
  <si>
    <t xml:space="preserve">引火性廃油（特別管理）</t>
  </si>
</sst>
</file>

<file path=xl/styles.xml><?xml version="1.0" encoding="utf-8"?>
<styleSheet xmlns="http://schemas.openxmlformats.org/spreadsheetml/2006/main">
  <numFmts count="6">
    <numFmt numFmtId="164" formatCode="General"/>
    <numFmt numFmtId="165" formatCode="yyyy/m/d"/>
    <numFmt numFmtId="166" formatCode="0&quot;年度&quot;"/>
    <numFmt numFmtId="167" formatCode="#,##0.###"/>
    <numFmt numFmtId="168" formatCode="0"/>
    <numFmt numFmtId="169" formatCode="General"/>
  </numFmts>
  <fonts count="18">
    <font>
      <sz val="11"/>
      <color theme="1"/>
      <name val="Calibri"/>
      <family val="2"/>
      <charset val="1"/>
    </font>
    <font>
      <sz val="10"/>
      <name val="Arial"/>
      <family val="0"/>
    </font>
    <font>
      <sz val="10"/>
      <name val="Arial"/>
      <family val="0"/>
    </font>
    <font>
      <sz val="10"/>
      <name val="Arial"/>
      <family val="0"/>
    </font>
    <font>
      <b val="true"/>
      <sz val="16"/>
      <color rgb="FF3A2A18"/>
      <name val="Noto Sans CJK SC"/>
      <family val="2"/>
    </font>
    <font>
      <b val="true"/>
      <sz val="16"/>
      <color rgb="FF3A2A18"/>
      <name val="Yu Gothic"/>
      <family val="0"/>
      <charset val="1"/>
    </font>
    <font>
      <sz val="9"/>
      <color rgb="FF6B7280"/>
      <name val="Noto Sans CJK SC"/>
      <family val="2"/>
    </font>
    <font>
      <sz val="9"/>
      <color rgb="FF6B7280"/>
      <name val="Yu Gothic"/>
      <family val="0"/>
      <charset val="1"/>
    </font>
    <font>
      <b val="true"/>
      <sz val="11"/>
      <color rgb="FF3A2A18"/>
      <name val="Noto Sans CJK SC"/>
      <family val="2"/>
    </font>
    <font>
      <b val="true"/>
      <sz val="10"/>
      <name val="Noto Sans CJK SC"/>
      <family val="2"/>
    </font>
    <font>
      <sz val="10"/>
      <name val="Noto Sans CJK SC"/>
      <family val="2"/>
    </font>
    <font>
      <sz val="10"/>
      <name val="Yu Gothic"/>
      <family val="0"/>
      <charset val="1"/>
    </font>
    <font>
      <b val="true"/>
      <sz val="10"/>
      <name val="Yu Gothic"/>
      <family val="0"/>
      <charset val="1"/>
    </font>
    <font>
      <b val="true"/>
      <sz val="15"/>
      <color rgb="FF3A2A18"/>
      <name val="Noto Sans CJK SC"/>
      <family val="2"/>
    </font>
    <font>
      <b val="true"/>
      <sz val="9.5"/>
      <color rgb="FF374151"/>
      <name val="Noto Sans CJK SC"/>
      <family val="2"/>
    </font>
    <font>
      <b val="true"/>
      <sz val="9.5"/>
      <color rgb="FF1F2937"/>
      <name val="Yu Gothic"/>
      <family val="0"/>
      <charset val="1"/>
    </font>
    <font>
      <b val="true"/>
      <sz val="9.5"/>
      <color rgb="FF1F2937"/>
      <name val="Noto Sans CJK SC"/>
      <family val="2"/>
    </font>
    <font>
      <b val="true"/>
      <sz val="11"/>
      <color rgb="FF3A2A18"/>
      <name val="Yu Gothic"/>
      <family val="0"/>
      <charset val="1"/>
    </font>
  </fonts>
  <fills count="6">
    <fill>
      <patternFill patternType="none"/>
    </fill>
    <fill>
      <patternFill patternType="gray125"/>
    </fill>
    <fill>
      <patternFill patternType="solid">
        <fgColor rgb="FFF2F5F9"/>
        <bgColor rgb="FFF7F9FC"/>
      </patternFill>
    </fill>
    <fill>
      <patternFill patternType="solid">
        <fgColor rgb="FFFFFFFF"/>
        <bgColor rgb="FFF7F9FC"/>
      </patternFill>
    </fill>
    <fill>
      <patternFill patternType="solid">
        <fgColor rgb="FFE4E9F0"/>
        <bgColor rgb="FFE8F5EF"/>
      </patternFill>
    </fill>
    <fill>
      <patternFill patternType="solid">
        <fgColor rgb="FFF7F9FC"/>
        <bgColor rgb="FFF2F5F9"/>
      </patternFill>
    </fill>
  </fills>
  <borders count="25">
    <border diagonalUp="false" diagonalDown="false">
      <left/>
      <right/>
      <top/>
      <bottom/>
      <diagonal/>
    </border>
    <border diagonalUp="false" diagonalDown="false">
      <left/>
      <right/>
      <top/>
      <bottom style="medium">
        <color rgb="FF374151"/>
      </bottom>
      <diagonal/>
    </border>
    <border diagonalUp="false" diagonalDown="false">
      <left style="medium">
        <color rgb="FF374151"/>
      </left>
      <right style="thin">
        <color rgb="FF6B7280"/>
      </right>
      <top style="medium">
        <color rgb="FF374151"/>
      </top>
      <bottom style="thin">
        <color rgb="FF6B7280"/>
      </bottom>
      <diagonal/>
    </border>
    <border diagonalUp="false" diagonalDown="false">
      <left style="thin">
        <color rgb="FF6B7280"/>
      </left>
      <right style="thin">
        <color rgb="FF6B7280"/>
      </right>
      <top style="medium">
        <color rgb="FF374151"/>
      </top>
      <bottom style="thin">
        <color rgb="FF6B7280"/>
      </bottom>
      <diagonal/>
    </border>
    <border diagonalUp="false" diagonalDown="false">
      <left style="thin">
        <color rgb="FF6B7280"/>
      </left>
      <right style="medium">
        <color rgb="FF374151"/>
      </right>
      <top style="medium">
        <color rgb="FF374151"/>
      </top>
      <bottom style="thin">
        <color rgb="FF6B7280"/>
      </bottom>
      <diagonal/>
    </border>
    <border diagonalUp="false" diagonalDown="false">
      <left style="medium">
        <color rgb="FF374151"/>
      </left>
      <right style="thin">
        <color rgb="FF6B7280"/>
      </right>
      <top style="thin">
        <color rgb="FF6B7280"/>
      </top>
      <bottom style="medium">
        <color rgb="FF374151"/>
      </bottom>
      <diagonal/>
    </border>
    <border diagonalUp="false" diagonalDown="false">
      <left style="thin">
        <color rgb="FF6B7280"/>
      </left>
      <right style="thin">
        <color rgb="FF6B7280"/>
      </right>
      <top style="thin">
        <color rgb="FF6B7280"/>
      </top>
      <bottom style="medium">
        <color rgb="FF374151"/>
      </bottom>
      <diagonal/>
    </border>
    <border diagonalUp="false" diagonalDown="false">
      <left style="thin">
        <color rgb="FF6B7280"/>
      </left>
      <right style="medium">
        <color rgb="FF374151"/>
      </right>
      <top style="thin">
        <color rgb="FF6B7280"/>
      </top>
      <bottom style="medium">
        <color rgb="FF374151"/>
      </bottom>
      <diagonal/>
    </border>
    <border diagonalUp="false" diagonalDown="false">
      <left style="medium">
        <color rgb="FF374151"/>
      </left>
      <right style="thin">
        <color rgb="FF6B7280"/>
      </right>
      <top style="medium">
        <color rgb="FF374151"/>
      </top>
      <bottom style="medium">
        <color rgb="FF374151"/>
      </bottom>
      <diagonal/>
    </border>
    <border diagonalUp="false" diagonalDown="false">
      <left style="thin">
        <color rgb="FF6B7280"/>
      </left>
      <right style="thin">
        <color rgb="FF6B7280"/>
      </right>
      <top style="medium">
        <color rgb="FF374151"/>
      </top>
      <bottom style="medium">
        <color rgb="FF374151"/>
      </bottom>
      <diagonal/>
    </border>
    <border diagonalUp="false" diagonalDown="false">
      <left style="thin">
        <color rgb="FF6B7280"/>
      </left>
      <right style="medium">
        <color rgb="FF374151"/>
      </right>
      <top style="medium">
        <color rgb="FF374151"/>
      </top>
      <bottom style="medium">
        <color rgb="FF374151"/>
      </bottom>
      <diagonal/>
    </border>
    <border diagonalUp="false" diagonalDown="false">
      <left style="medium">
        <color rgb="FF374151"/>
      </left>
      <right style="hair">
        <color rgb="FF9AA3B0"/>
      </right>
      <top style="hair">
        <color rgb="FF9AA3B0"/>
      </top>
      <bottom style="hair">
        <color rgb="FF9AA3B0"/>
      </bottom>
      <diagonal/>
    </border>
    <border diagonalUp="false" diagonalDown="false">
      <left style="hair">
        <color rgb="FF9AA3B0"/>
      </left>
      <right style="hair">
        <color rgb="FF9AA3B0"/>
      </right>
      <top style="hair">
        <color rgb="FF9AA3B0"/>
      </top>
      <bottom style="hair">
        <color rgb="FF9AA3B0"/>
      </bottom>
      <diagonal/>
    </border>
    <border diagonalUp="false" diagonalDown="false">
      <left style="hair">
        <color rgb="FF9AA3B0"/>
      </left>
      <right style="medium">
        <color rgb="FF374151"/>
      </right>
      <top style="hair">
        <color rgb="FF9AA3B0"/>
      </top>
      <bottom style="hair">
        <color rgb="FF9AA3B0"/>
      </bottom>
      <diagonal/>
    </border>
    <border diagonalUp="false" diagonalDown="false">
      <left style="medium">
        <color rgb="FF374151"/>
      </left>
      <right style="hair">
        <color rgb="FF9AA3B0"/>
      </right>
      <top style="hair">
        <color rgb="FF9AA3B0"/>
      </top>
      <bottom style="medium">
        <color rgb="FF374151"/>
      </bottom>
      <diagonal/>
    </border>
    <border diagonalUp="false" diagonalDown="false">
      <left style="hair">
        <color rgb="FF9AA3B0"/>
      </left>
      <right style="hair">
        <color rgb="FF9AA3B0"/>
      </right>
      <top style="hair">
        <color rgb="FF9AA3B0"/>
      </top>
      <bottom style="medium">
        <color rgb="FF374151"/>
      </bottom>
      <diagonal/>
    </border>
    <border diagonalUp="false" diagonalDown="false">
      <left style="hair">
        <color rgb="FF9AA3B0"/>
      </left>
      <right style="medium">
        <color rgb="FF374151"/>
      </right>
      <top style="hair">
        <color rgb="FF9AA3B0"/>
      </top>
      <bottom style="medium">
        <color rgb="FF374151"/>
      </bottom>
      <diagonal/>
    </border>
    <border diagonalUp="false" diagonalDown="false">
      <left/>
      <right style="medium">
        <color rgb="FF374151"/>
      </right>
      <top style="medium">
        <color rgb="FF374151"/>
      </top>
      <bottom style="medium">
        <color rgb="FF374151"/>
      </bottom>
      <diagonal/>
    </border>
    <border diagonalUp="false" diagonalDown="false">
      <left style="medium">
        <color rgb="FF374151"/>
      </left>
      <right style="thin">
        <color rgb="FF6B7280"/>
      </right>
      <top style="thin">
        <color rgb="FF6B7280"/>
      </top>
      <bottom style="thin">
        <color rgb="FF6B7280"/>
      </bottom>
      <diagonal/>
    </border>
    <border diagonalUp="false" diagonalDown="false">
      <left style="thin">
        <color rgb="FF6B7280"/>
      </left>
      <right style="medium">
        <color rgb="FF374151"/>
      </right>
      <top style="thin">
        <color rgb="FF6B7280"/>
      </top>
      <bottom style="thin">
        <color rgb="FF6B7280"/>
      </bottom>
      <diagonal/>
    </border>
    <border diagonalUp="false" diagonalDown="false">
      <left style="medium">
        <color rgb="FF374151"/>
      </left>
      <right style="medium">
        <color rgb="FF374151"/>
      </right>
      <top style="medium">
        <color rgb="FF374151"/>
      </top>
      <bottom style="medium">
        <color rgb="FF374151"/>
      </bottom>
      <diagonal/>
    </border>
    <border diagonalUp="false" diagonalDown="false">
      <left style="medium">
        <color rgb="FF374151"/>
      </left>
      <right style="medium">
        <color rgb="FF374151"/>
      </right>
      <top style="hair">
        <color rgb="FF9AA3B0"/>
      </top>
      <bottom style="hair">
        <color rgb="FF9AA3B0"/>
      </bottom>
      <diagonal/>
    </border>
    <border diagonalUp="false" diagonalDown="false">
      <left style="medium">
        <color rgb="FF374151"/>
      </left>
      <right style="medium">
        <color rgb="FF374151"/>
      </right>
      <top style="hair">
        <color rgb="FF9AA3B0"/>
      </top>
      <bottom style="medium">
        <color rgb="FF374151"/>
      </bottom>
      <diagonal/>
    </border>
    <border diagonalUp="false" diagonalDown="false">
      <left style="medium">
        <color rgb="FF374151"/>
      </left>
      <right/>
      <top/>
      <bottom/>
      <diagonal/>
    </border>
    <border diagonalUp="false" diagonalDown="false">
      <left style="medium">
        <color rgb="FF374151"/>
      </left>
      <right/>
      <top/>
      <bottom style="medium">
        <color rgb="FF374151"/>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8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false" applyAlignment="true" applyProtection="false">
      <alignment horizontal="left" vertical="top" textRotation="0" wrapText="tru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true" applyProtection="false">
      <alignment horizontal="left" vertical="top" textRotation="0" wrapText="true" indent="0" shrinkToFit="false"/>
      <protection locked="true" hidden="false"/>
    </xf>
    <xf numFmtId="164" fontId="13" fillId="0" borderId="1" xfId="0" applyFont="true" applyBorder="true" applyAlignment="true" applyProtection="false">
      <alignment horizontal="center" vertical="center" textRotation="0" wrapText="false" indent="0" shrinkToFit="false"/>
      <protection locked="true" hidden="false"/>
    </xf>
    <xf numFmtId="164" fontId="14" fillId="2" borderId="2" xfId="0" applyFont="true" applyBorder="true" applyAlignment="true" applyProtection="false">
      <alignment horizontal="center" vertical="center" textRotation="0" wrapText="false" indent="0" shrinkToFit="false"/>
      <protection locked="true" hidden="false"/>
    </xf>
    <xf numFmtId="164" fontId="11" fillId="3" borderId="3" xfId="0" applyFont="true" applyBorder="true" applyAlignment="true" applyProtection="false">
      <alignment horizontal="left" vertical="center" textRotation="0" wrapText="false" indent="0" shrinkToFit="false"/>
      <protection locked="true" hidden="false"/>
    </xf>
    <xf numFmtId="164" fontId="14" fillId="2" borderId="3" xfId="0" applyFont="true" applyBorder="true" applyAlignment="true" applyProtection="false">
      <alignment horizontal="center" vertical="center" textRotation="0" wrapText="false" indent="0" shrinkToFit="false"/>
      <protection locked="true" hidden="false"/>
    </xf>
    <xf numFmtId="165" fontId="11" fillId="3" borderId="4" xfId="0" applyFont="true" applyBorder="true" applyAlignment="true" applyProtection="false">
      <alignment horizontal="left" vertical="center" textRotation="0" wrapText="false" indent="0" shrinkToFit="false"/>
      <protection locked="true" hidden="false"/>
    </xf>
    <xf numFmtId="164" fontId="14" fillId="2" borderId="5" xfId="0" applyFont="true" applyBorder="true" applyAlignment="true" applyProtection="false">
      <alignment horizontal="center" vertical="center" textRotation="0" wrapText="false" indent="0" shrinkToFit="false"/>
      <protection locked="true" hidden="false"/>
    </xf>
    <xf numFmtId="164" fontId="11" fillId="3" borderId="6" xfId="0" applyFont="true" applyBorder="true" applyAlignment="true" applyProtection="false">
      <alignment horizontal="left" vertical="center" textRotation="0" wrapText="false" indent="0" shrinkToFit="false"/>
      <protection locked="true" hidden="false"/>
    </xf>
    <xf numFmtId="164" fontId="14" fillId="2" borderId="6" xfId="0" applyFont="true" applyBorder="true" applyAlignment="true" applyProtection="false">
      <alignment horizontal="center" vertical="center" textRotation="0" wrapText="false" indent="0" shrinkToFit="false"/>
      <protection locked="true" hidden="false"/>
    </xf>
    <xf numFmtId="164" fontId="11" fillId="3" borderId="7" xfId="0" applyFont="true" applyBorder="true" applyAlignment="true" applyProtection="false">
      <alignment horizontal="left" vertical="center" textRotation="0" wrapText="false" indent="0" shrinkToFit="false"/>
      <protection locked="true" hidden="false"/>
    </xf>
    <xf numFmtId="164" fontId="15" fillId="4" borderId="8" xfId="0" applyFont="true" applyBorder="true" applyAlignment="true" applyProtection="false">
      <alignment horizontal="center" vertical="center" textRotation="0" wrapText="true" indent="0" shrinkToFit="false"/>
      <protection locked="true" hidden="false"/>
    </xf>
    <xf numFmtId="164" fontId="16" fillId="4" borderId="9" xfId="0" applyFont="true" applyBorder="true" applyAlignment="true" applyProtection="false">
      <alignment horizontal="center" vertical="center" textRotation="0" wrapText="true" indent="0" shrinkToFit="false"/>
      <protection locked="true" hidden="false"/>
    </xf>
    <xf numFmtId="164" fontId="15" fillId="4" borderId="9" xfId="0" applyFont="true" applyBorder="true" applyAlignment="true" applyProtection="false">
      <alignment horizontal="center" vertical="center" textRotation="0" wrapText="true" indent="0" shrinkToFit="false"/>
      <protection locked="true" hidden="false"/>
    </xf>
    <xf numFmtId="164" fontId="16" fillId="4" borderId="10" xfId="0" applyFont="true" applyBorder="true" applyAlignment="true" applyProtection="false">
      <alignment horizontal="center" vertical="center" textRotation="0" wrapText="true" indent="0" shrinkToFit="false"/>
      <protection locked="true" hidden="false"/>
    </xf>
    <xf numFmtId="164" fontId="11" fillId="5" borderId="11" xfId="0" applyFont="true" applyBorder="true" applyAlignment="true" applyProtection="false">
      <alignment horizontal="center" vertical="center" textRotation="0" wrapText="false" indent="0" shrinkToFit="false"/>
      <protection locked="true" hidden="false"/>
    </xf>
    <xf numFmtId="164" fontId="11" fillId="3" borderId="12" xfId="0" applyFont="true" applyBorder="true" applyAlignment="true" applyProtection="false">
      <alignment horizontal="left" vertical="center" textRotation="0" wrapText="false" indent="0" shrinkToFit="false"/>
      <protection locked="true" hidden="false"/>
    </xf>
    <xf numFmtId="165" fontId="11" fillId="3" borderId="12" xfId="0" applyFont="true" applyBorder="true" applyAlignment="true" applyProtection="false">
      <alignment horizontal="center" vertical="center" textRotation="0" wrapText="false" indent="0" shrinkToFit="false"/>
      <protection locked="true" hidden="false"/>
    </xf>
    <xf numFmtId="166" fontId="11" fillId="5" borderId="12" xfId="0" applyFont="true" applyBorder="true" applyAlignment="true" applyProtection="false">
      <alignment horizontal="center" vertical="center" textRotation="0" wrapText="false" indent="0" shrinkToFit="false"/>
      <protection locked="true" hidden="false"/>
    </xf>
    <xf numFmtId="164" fontId="11" fillId="5" borderId="12" xfId="0" applyFont="true" applyBorder="true" applyAlignment="true" applyProtection="false">
      <alignment horizontal="center" vertical="center" textRotation="0" wrapText="false" indent="0" shrinkToFit="false"/>
      <protection locked="true" hidden="false"/>
    </xf>
    <xf numFmtId="167" fontId="11" fillId="3" borderId="12" xfId="0" applyFont="true" applyBorder="true" applyAlignment="true" applyProtection="false">
      <alignment horizontal="right" vertical="center" textRotation="0" wrapText="false" indent="0" shrinkToFit="false"/>
      <protection locked="true" hidden="false"/>
    </xf>
    <xf numFmtId="164" fontId="11" fillId="3" borderId="12" xfId="0" applyFont="true" applyBorder="true" applyAlignment="true" applyProtection="false">
      <alignment horizontal="center" vertical="center" textRotation="0" wrapText="false" indent="0" shrinkToFit="false"/>
      <protection locked="true" hidden="false"/>
    </xf>
    <xf numFmtId="165" fontId="11" fillId="5" borderId="12" xfId="0" applyFont="true" applyBorder="true" applyAlignment="true" applyProtection="false">
      <alignment horizontal="center" vertical="center" textRotation="0" wrapText="false" indent="0" shrinkToFit="false"/>
      <protection locked="true" hidden="false"/>
    </xf>
    <xf numFmtId="164" fontId="11" fillId="3" borderId="13" xfId="0" applyFont="true" applyBorder="true" applyAlignment="true" applyProtection="false">
      <alignment horizontal="left" vertical="center" textRotation="0" wrapText="false" indent="0" shrinkToFit="false"/>
      <protection locked="true" hidden="false"/>
    </xf>
    <xf numFmtId="164" fontId="11" fillId="5" borderId="14" xfId="0" applyFont="true" applyBorder="true" applyAlignment="true" applyProtection="false">
      <alignment horizontal="center" vertical="center" textRotation="0" wrapText="false" indent="0" shrinkToFit="false"/>
      <protection locked="true" hidden="false"/>
    </xf>
    <xf numFmtId="164" fontId="11" fillId="3" borderId="15" xfId="0" applyFont="true" applyBorder="true" applyAlignment="true" applyProtection="false">
      <alignment horizontal="left" vertical="center" textRotation="0" wrapText="false" indent="0" shrinkToFit="false"/>
      <protection locked="true" hidden="false"/>
    </xf>
    <xf numFmtId="165" fontId="11" fillId="3" borderId="15" xfId="0" applyFont="true" applyBorder="true" applyAlignment="true" applyProtection="false">
      <alignment horizontal="center" vertical="center" textRotation="0" wrapText="false" indent="0" shrinkToFit="false"/>
      <protection locked="true" hidden="false"/>
    </xf>
    <xf numFmtId="166" fontId="11" fillId="5" borderId="15" xfId="0" applyFont="true" applyBorder="true" applyAlignment="true" applyProtection="false">
      <alignment horizontal="center" vertical="center" textRotation="0" wrapText="false" indent="0" shrinkToFit="false"/>
      <protection locked="true" hidden="false"/>
    </xf>
    <xf numFmtId="164" fontId="11" fillId="5" borderId="15" xfId="0" applyFont="true" applyBorder="true" applyAlignment="true" applyProtection="false">
      <alignment horizontal="center" vertical="center" textRotation="0" wrapText="false" indent="0" shrinkToFit="false"/>
      <protection locked="true" hidden="false"/>
    </xf>
    <xf numFmtId="167" fontId="11" fillId="3" borderId="15" xfId="0" applyFont="true" applyBorder="true" applyAlignment="true" applyProtection="false">
      <alignment horizontal="right" vertical="center" textRotation="0" wrapText="false" indent="0" shrinkToFit="false"/>
      <protection locked="true" hidden="false"/>
    </xf>
    <xf numFmtId="164" fontId="11" fillId="3" borderId="15" xfId="0" applyFont="true" applyBorder="true" applyAlignment="true" applyProtection="false">
      <alignment horizontal="center" vertical="center" textRotation="0" wrapText="false" indent="0" shrinkToFit="false"/>
      <protection locked="true" hidden="false"/>
    </xf>
    <xf numFmtId="165" fontId="11" fillId="5" borderId="15" xfId="0" applyFont="true" applyBorder="true" applyAlignment="true" applyProtection="false">
      <alignment horizontal="center" vertical="center" textRotation="0" wrapText="false" indent="0" shrinkToFit="false"/>
      <protection locked="true" hidden="false"/>
    </xf>
    <xf numFmtId="164" fontId="11" fillId="3" borderId="16" xfId="0" applyFont="true" applyBorder="true" applyAlignment="true" applyProtection="false">
      <alignment horizontal="left" vertical="center" textRotation="0" wrapText="false" indent="0" shrinkToFit="false"/>
      <protection locked="true" hidden="false"/>
    </xf>
    <xf numFmtId="164" fontId="6" fillId="0" borderId="0" xfId="0" applyFont="true" applyBorder="true" applyAlignment="true" applyProtection="false">
      <alignment horizontal="left" vertical="top" textRotation="0" wrapText="true" indent="0" shrinkToFit="false"/>
      <protection locked="true" hidden="false"/>
    </xf>
    <xf numFmtId="164" fontId="14" fillId="2" borderId="8" xfId="0" applyFont="true" applyBorder="true" applyAlignment="true" applyProtection="false">
      <alignment horizontal="center" vertical="center" textRotation="0" wrapText="false" indent="0" shrinkToFit="false"/>
      <protection locked="true" hidden="false"/>
    </xf>
    <xf numFmtId="168" fontId="11" fillId="3" borderId="9" xfId="0" applyFont="true" applyBorder="true" applyAlignment="true" applyProtection="false">
      <alignment horizontal="center" vertical="center" textRotation="0" wrapText="false" indent="0" shrinkToFit="false"/>
      <protection locked="true" hidden="false"/>
    </xf>
    <xf numFmtId="164" fontId="7" fillId="0" borderId="17" xfId="0" applyFont="true" applyBorder="true" applyAlignment="true" applyProtection="false">
      <alignment horizontal="left" vertical="top" textRotation="0" wrapText="true" indent="0" shrinkToFit="false"/>
      <protection locked="true" hidden="false"/>
    </xf>
    <xf numFmtId="164" fontId="14" fillId="2" borderId="4" xfId="0" applyFont="true" applyBorder="true" applyAlignment="true" applyProtection="false">
      <alignment horizontal="center" vertical="center" textRotation="0" wrapText="false" indent="0" shrinkToFit="false"/>
      <protection locked="true" hidden="false"/>
    </xf>
    <xf numFmtId="164" fontId="10" fillId="0" borderId="18" xfId="0" applyFont="true" applyBorder="true" applyAlignment="true" applyProtection="false">
      <alignment horizontal="left" vertical="center" textRotation="0" wrapText="false" indent="0" shrinkToFit="false"/>
      <protection locked="true" hidden="false"/>
    </xf>
    <xf numFmtId="169" fontId="12" fillId="5" borderId="19" xfId="0" applyFont="true" applyBorder="true" applyAlignment="true" applyProtection="false">
      <alignment horizontal="center" vertical="center" textRotation="0" wrapText="false" indent="0" shrinkToFit="false"/>
      <protection locked="true" hidden="false"/>
    </xf>
    <xf numFmtId="164" fontId="11" fillId="0" borderId="18" xfId="0" applyFont="true" applyBorder="true" applyAlignment="true" applyProtection="false">
      <alignment horizontal="left" vertical="center" textRotation="0" wrapText="false" indent="0" shrinkToFit="false"/>
      <protection locked="true" hidden="false"/>
    </xf>
    <xf numFmtId="164" fontId="10" fillId="0" borderId="5" xfId="0" applyFont="true" applyBorder="true" applyAlignment="true" applyProtection="false">
      <alignment horizontal="left" vertical="center" textRotation="0" wrapText="false" indent="0" shrinkToFit="false"/>
      <protection locked="true" hidden="false"/>
    </xf>
    <xf numFmtId="169" fontId="12" fillId="5" borderId="7" xfId="0" applyFont="true" applyBorder="true" applyAlignment="true" applyProtection="false">
      <alignment horizontal="center" vertical="center" textRotation="0" wrapText="false" indent="0" shrinkToFit="false"/>
      <protection locked="true" hidden="false"/>
    </xf>
    <xf numFmtId="164" fontId="16" fillId="4" borderId="8" xfId="0" applyFont="true" applyBorder="true" applyAlignment="true" applyProtection="false">
      <alignment horizontal="center" vertical="center" textRotation="0" wrapText="false" indent="0" shrinkToFit="false"/>
      <protection locked="true" hidden="false"/>
    </xf>
    <xf numFmtId="164" fontId="16" fillId="4" borderId="9" xfId="0" applyFont="true" applyBorder="true" applyAlignment="true" applyProtection="false">
      <alignment horizontal="center" vertical="center" textRotation="0" wrapText="false" indent="0" shrinkToFit="false"/>
      <protection locked="true" hidden="false"/>
    </xf>
    <xf numFmtId="164" fontId="16" fillId="4" borderId="10" xfId="0" applyFont="true" applyBorder="true" applyAlignment="true" applyProtection="false">
      <alignment horizontal="center" vertical="center" textRotation="0" wrapText="false" indent="0" shrinkToFit="false"/>
      <protection locked="true" hidden="false"/>
    </xf>
    <xf numFmtId="164" fontId="10" fillId="3" borderId="11" xfId="0" applyFont="true" applyBorder="true" applyAlignment="true" applyProtection="false">
      <alignment horizontal="left" vertical="center" textRotation="0" wrapText="false" indent="0" shrinkToFit="false"/>
      <protection locked="true" hidden="false"/>
    </xf>
    <xf numFmtId="164" fontId="10" fillId="3" borderId="12" xfId="0" applyFont="true" applyBorder="true" applyAlignment="true" applyProtection="false">
      <alignment horizontal="center" vertical="center" textRotation="0" wrapText="false" indent="0" shrinkToFit="false"/>
      <protection locked="true" hidden="false"/>
    </xf>
    <xf numFmtId="169" fontId="11" fillId="5" borderId="12" xfId="0" applyFont="true" applyBorder="true" applyAlignment="true" applyProtection="false">
      <alignment horizontal="center" vertical="center" textRotation="0" wrapText="false" indent="0" shrinkToFit="false"/>
      <protection locked="true" hidden="false"/>
    </xf>
    <xf numFmtId="167" fontId="11" fillId="5" borderId="12" xfId="0" applyFont="true" applyBorder="true" applyAlignment="true" applyProtection="false">
      <alignment horizontal="center" vertical="center" textRotation="0" wrapText="false" indent="0" shrinkToFit="false"/>
      <protection locked="true" hidden="false"/>
    </xf>
    <xf numFmtId="169" fontId="11" fillId="5" borderId="13" xfId="0" applyFont="true" applyBorder="true" applyAlignment="true" applyProtection="false">
      <alignment horizontal="center" vertical="center" textRotation="0" wrapText="false" indent="0" shrinkToFit="false"/>
      <protection locked="true" hidden="false"/>
    </xf>
    <xf numFmtId="164" fontId="16" fillId="2" borderId="5" xfId="0" applyFont="true" applyBorder="true" applyAlignment="true" applyProtection="false">
      <alignment horizontal="center" vertical="center" textRotation="0" wrapText="false" indent="0" shrinkToFit="false"/>
      <protection locked="true" hidden="false"/>
    </xf>
    <xf numFmtId="164" fontId="0" fillId="2" borderId="6" xfId="0" applyFont="false" applyBorder="true" applyAlignment="true" applyProtection="false">
      <alignment horizontal="center" vertical="center" textRotation="0" wrapText="false" indent="0" shrinkToFit="false"/>
      <protection locked="true" hidden="false"/>
    </xf>
    <xf numFmtId="169" fontId="12" fillId="2" borderId="6" xfId="0" applyFont="true" applyBorder="true" applyAlignment="true" applyProtection="false">
      <alignment horizontal="center" vertical="center" textRotation="0" wrapText="false" indent="0" shrinkToFit="false"/>
      <protection locked="true" hidden="false"/>
    </xf>
    <xf numFmtId="169" fontId="12" fillId="2" borderId="7"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64" fontId="11" fillId="3" borderId="11" xfId="0" applyFont="true" applyBorder="true" applyAlignment="true" applyProtection="false">
      <alignment horizontal="center" vertical="center" textRotation="0" wrapText="false" indent="0" shrinkToFit="false"/>
      <protection locked="true" hidden="false"/>
    </xf>
    <xf numFmtId="166" fontId="11" fillId="3" borderId="12" xfId="0" applyFont="true" applyBorder="true" applyAlignment="true" applyProtection="false">
      <alignment horizontal="center" vertical="center" textRotation="0" wrapText="false" indent="0" shrinkToFit="false"/>
      <protection locked="true" hidden="false"/>
    </xf>
    <xf numFmtId="164" fontId="10" fillId="3" borderId="12" xfId="0" applyFont="true" applyBorder="true" applyAlignment="true" applyProtection="false">
      <alignment horizontal="left" vertical="center" textRotation="0" wrapText="false" indent="0" shrinkToFit="false"/>
      <protection locked="true" hidden="false"/>
    </xf>
    <xf numFmtId="164" fontId="11" fillId="3" borderId="14" xfId="0" applyFont="true" applyBorder="true" applyAlignment="true" applyProtection="false">
      <alignment horizontal="center" vertical="center" textRotation="0" wrapText="false" indent="0" shrinkToFit="false"/>
      <protection locked="true" hidden="false"/>
    </xf>
    <xf numFmtId="166" fontId="11" fillId="3" borderId="15" xfId="0" applyFont="true" applyBorder="true" applyAlignment="true" applyProtection="false">
      <alignment horizontal="center" vertical="center" textRotation="0" wrapText="false" indent="0" shrinkToFit="false"/>
      <protection locked="true" hidden="false"/>
    </xf>
    <xf numFmtId="164" fontId="10" fillId="3" borderId="15" xfId="0" applyFont="true" applyBorder="true" applyAlignment="true" applyProtection="false">
      <alignment horizontal="left" vertical="center" textRotation="0" wrapText="false" indent="0" shrinkToFit="false"/>
      <protection locked="true" hidden="false"/>
    </xf>
    <xf numFmtId="164" fontId="10" fillId="3" borderId="15" xfId="0" applyFont="true" applyBorder="true" applyAlignment="true" applyProtection="false">
      <alignment horizontal="center" vertical="center" textRotation="0" wrapText="false" indent="0" shrinkToFit="false"/>
      <protection locked="true" hidden="false"/>
    </xf>
    <xf numFmtId="164" fontId="10" fillId="3" borderId="16" xfId="0" applyFont="true" applyBorder="true" applyAlignment="true" applyProtection="false">
      <alignment horizontal="left" vertical="center"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16" fillId="4" borderId="20" xfId="0" applyFont="true" applyBorder="true" applyAlignment="true" applyProtection="false">
      <alignment horizontal="center" vertical="center" textRotation="0" wrapText="false" indent="0" shrinkToFit="false"/>
      <protection locked="true" hidden="false"/>
    </xf>
    <xf numFmtId="164" fontId="10" fillId="0" borderId="11" xfId="0" applyFont="true" applyBorder="true" applyAlignment="true" applyProtection="false">
      <alignment horizontal="left" vertical="center" textRotation="0" wrapText="false" indent="0" shrinkToFit="false"/>
      <protection locked="true" hidden="false"/>
    </xf>
    <xf numFmtId="164" fontId="10" fillId="0" borderId="13" xfId="0" applyFont="true" applyBorder="true" applyAlignment="true" applyProtection="false">
      <alignment horizontal="center" vertical="center" textRotation="0" wrapText="false" indent="0" shrinkToFit="false"/>
      <protection locked="true" hidden="false"/>
    </xf>
    <xf numFmtId="164" fontId="10" fillId="0" borderId="21" xfId="0" applyFont="true" applyBorder="true" applyAlignment="true" applyProtection="false">
      <alignment horizontal="left" vertical="center" textRotation="0" wrapText="false" indent="0" shrinkToFit="false"/>
      <protection locked="true" hidden="false"/>
    </xf>
    <xf numFmtId="164" fontId="11" fillId="0" borderId="11" xfId="0" applyFont="true" applyBorder="true" applyAlignment="true" applyProtection="false">
      <alignment horizontal="center" vertical="center" textRotation="0" wrapText="false" indent="0" shrinkToFit="false"/>
      <protection locked="true" hidden="false"/>
    </xf>
    <xf numFmtId="164" fontId="11" fillId="0" borderId="13" xfId="0" applyFont="true" applyBorder="true" applyAlignment="true" applyProtection="false">
      <alignment horizontal="center" vertical="center" textRotation="0" wrapText="false" indent="0" shrinkToFit="false"/>
      <protection locked="true" hidden="false"/>
    </xf>
    <xf numFmtId="164" fontId="11" fillId="0" borderId="11" xfId="0" applyFont="true" applyBorder="true" applyAlignment="true" applyProtection="false">
      <alignment horizontal="left" vertical="center" textRotation="0" wrapText="false" indent="0" shrinkToFit="false"/>
      <protection locked="true" hidden="false"/>
    </xf>
    <xf numFmtId="164" fontId="10" fillId="0" borderId="22" xfId="0" applyFont="true" applyBorder="true" applyAlignment="true" applyProtection="false">
      <alignment horizontal="left" vertical="center" textRotation="0" wrapText="false" indent="0" shrinkToFit="false"/>
      <protection locked="true" hidden="false"/>
    </xf>
    <xf numFmtId="164" fontId="11" fillId="0" borderId="14" xfId="0" applyFont="true" applyBorder="true" applyAlignment="true" applyProtection="false">
      <alignment horizontal="left" vertical="center" textRotation="0" wrapText="false" indent="0" shrinkToFit="false"/>
      <protection locked="true" hidden="false"/>
    </xf>
    <xf numFmtId="164" fontId="11" fillId="0" borderId="16" xfId="0" applyFont="true" applyBorder="true" applyAlignment="true" applyProtection="false">
      <alignment horizontal="center" vertical="center" textRotation="0" wrapText="false" indent="0" shrinkToFit="false"/>
      <protection locked="true" hidden="false"/>
    </xf>
    <xf numFmtId="164" fontId="10" fillId="0" borderId="11" xfId="0" applyFont="true" applyBorder="true" applyAlignment="true" applyProtection="false">
      <alignment horizontal="center" vertical="center" textRotation="0" wrapText="false" indent="0" shrinkToFit="false"/>
      <protection locked="true" hidden="false"/>
    </xf>
    <xf numFmtId="164" fontId="0" fillId="0" borderId="23" xfId="0" applyFont="false" applyBorder="true" applyAlignment="false" applyProtection="false">
      <alignment horizontal="general" vertical="bottom" textRotation="0" wrapText="false" indent="0" shrinkToFit="false"/>
      <protection locked="true" hidden="false"/>
    </xf>
    <xf numFmtId="164" fontId="10" fillId="0" borderId="14" xfId="0" applyFont="true" applyBorder="true" applyAlignment="true" applyProtection="false">
      <alignment horizontal="left" vertical="center" textRotation="0" wrapText="false" indent="0" shrinkToFit="false"/>
      <protection locked="true" hidden="false"/>
    </xf>
    <xf numFmtId="164" fontId="10" fillId="0" borderId="16" xfId="0" applyFont="true" applyBorder="true" applyAlignment="true" applyProtection="false">
      <alignment horizontal="center" vertical="center" textRotation="0" wrapText="false" indent="0" shrinkToFit="false"/>
      <protection locked="true" hidden="false"/>
    </xf>
    <xf numFmtId="164" fontId="0" fillId="0" borderId="24" xfId="0" applyFont="fals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9">
    <dxf>
      <fill>
        <patternFill patternType="solid">
          <fgColor rgb="FFE4E9F0"/>
          <bgColor rgb="FF000000"/>
        </patternFill>
      </fill>
    </dxf>
    <dxf>
      <fill>
        <patternFill patternType="solid">
          <fgColor rgb="FFF7F9FC"/>
          <bgColor rgb="FF000000"/>
        </patternFill>
      </fill>
    </dxf>
    <dxf>
      <fill>
        <patternFill patternType="solid">
          <fgColor rgb="FF1F2937"/>
          <bgColor rgb="FF000000"/>
        </patternFill>
      </fill>
    </dxf>
    <dxf>
      <fill>
        <patternFill patternType="solid">
          <bgColor rgb="FF000000"/>
        </patternFill>
      </fill>
    </dxf>
    <dxf>
      <fill>
        <patternFill patternType="solid">
          <fgColor rgb="FFFFFFFF"/>
          <bgColor rgb="FF000000"/>
        </patternFill>
      </fill>
    </dxf>
    <dxf>
      <font>
        <name val="Yu Gothic"/>
        <charset val="1"/>
        <family val="0"/>
        <color rgb="FF0F7B52"/>
        <sz val="10"/>
      </font>
      <fill>
        <patternFill>
          <bgColor rgb="FFE8F5EF"/>
        </patternFill>
      </fill>
    </dxf>
    <dxf>
      <font>
        <name val="Yu Gothic"/>
        <charset val="1"/>
        <family val="0"/>
        <b val="1"/>
        <color rgb="FFB02334"/>
        <sz val="10"/>
      </font>
      <fill>
        <patternFill>
          <bgColor rgb="FFFBE3E6"/>
        </patternFill>
      </fill>
    </dxf>
    <dxf>
      <font>
        <name val="Yu Gothic"/>
        <charset val="1"/>
        <family val="0"/>
        <color rgb="FF8A5A00"/>
        <sz val="10"/>
      </font>
      <fill>
        <patternFill>
          <bgColor rgb="FFFCF2DF"/>
        </patternFill>
      </fill>
    </dxf>
    <dxf>
      <font>
        <name val="Yu Gothic"/>
        <charset val="1"/>
        <family val="0"/>
        <b val="1"/>
        <color rgb="FFB02334"/>
        <sz val="10"/>
      </font>
      <fill>
        <patternFill>
          <bgColor rgb="FFF5CED3"/>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A5A00"/>
      <rgbColor rgb="FF800080"/>
      <rgbColor rgb="FF0F7B52"/>
      <rgbColor rgb="FFC0C0C0"/>
      <rgbColor rgb="FF808080"/>
      <rgbColor rgb="FF9999FF"/>
      <rgbColor rgb="FFB02334"/>
      <rgbColor rgb="FFFCF2DF"/>
      <rgbColor rgb="FFE8F5EF"/>
      <rgbColor rgb="FF660066"/>
      <rgbColor rgb="FFFF8080"/>
      <rgbColor rgb="FF0066CC"/>
      <rgbColor rgb="FFFBE3E6"/>
      <rgbColor rgb="FF000080"/>
      <rgbColor rgb="FFFF00FF"/>
      <rgbColor rgb="FFFFFF00"/>
      <rgbColor rgb="FF00FFFF"/>
      <rgbColor rgb="FF800080"/>
      <rgbColor rgb="FF800000"/>
      <rgbColor rgb="FF008080"/>
      <rgbColor rgb="FF0000FF"/>
      <rgbColor rgb="FF00CCFF"/>
      <rgbColor rgb="FFE4E9F0"/>
      <rgbColor rgb="FFF2F5F9"/>
      <rgbColor rgb="FFF7F9FC"/>
      <rgbColor rgb="FF99CCFF"/>
      <rgbColor rgb="FFFF99CC"/>
      <rgbColor rgb="FFCC99FF"/>
      <rgbColor rgb="FFF5CED3"/>
      <rgbColor rgb="FF3366FF"/>
      <rgbColor rgb="FF33CCCC"/>
      <rgbColor rgb="FF99CC00"/>
      <rgbColor rgb="FFFFCC00"/>
      <rgbColor rgb="FFFF9900"/>
      <rgbColor rgb="FFFF6600"/>
      <rgbColor rgb="FF6B7280"/>
      <rgbColor rgb="FF9AA3B0"/>
      <rgbColor rgb="FF003366"/>
      <rgbColor rgb="FF339966"/>
      <rgbColor rgb="FF003300"/>
      <rgbColor rgb="FF3A2A18"/>
      <rgbColor rgb="FF993300"/>
      <rgbColor rgb="FF993366"/>
      <rgbColor rgb="FF374151"/>
      <rgbColor rgb="FF1F2937"/>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38"/>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0"/>
    <col collapsed="false" customWidth="true" hidden="false" outlineLevel="0" max="2" min="2" style="0" width="92"/>
  </cols>
  <sheetData>
    <row r="1" customFormat="false" ht="23.85"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c r="B4" s="3"/>
    </row>
    <row r="5" customFormat="false" ht="15" hidden="false" customHeight="false" outlineLevel="0" collapsed="false">
      <c r="A5" s="4" t="s">
        <v>3</v>
      </c>
      <c r="B5" s="5" t="s">
        <v>4</v>
      </c>
    </row>
    <row r="6" customFormat="false" ht="15" hidden="false" customHeight="false" outlineLevel="0" collapsed="false">
      <c r="A6" s="4" t="s">
        <v>5</v>
      </c>
      <c r="B6" s="5" t="s">
        <v>6</v>
      </c>
    </row>
    <row r="7" customFormat="false" ht="15" hidden="false" customHeight="false" outlineLevel="0" collapsed="false">
      <c r="A7" s="4" t="s">
        <v>7</v>
      </c>
      <c r="B7" s="5" t="s">
        <v>8</v>
      </c>
    </row>
    <row r="8" customFormat="false" ht="15" hidden="false" customHeight="false" outlineLevel="0" collapsed="false">
      <c r="A8" s="4" t="s">
        <v>9</v>
      </c>
      <c r="B8" s="5" t="s">
        <v>10</v>
      </c>
    </row>
    <row r="9" customFormat="false" ht="15" hidden="false" customHeight="false" outlineLevel="0" collapsed="false">
      <c r="B9" s="5"/>
    </row>
    <row r="10" customFormat="false" ht="15" hidden="false" customHeight="false" outlineLevel="0" collapsed="false">
      <c r="A10" s="3" t="s">
        <v>11</v>
      </c>
      <c r="B10" s="3"/>
    </row>
    <row r="11" customFormat="false" ht="15" hidden="false" customHeight="false" outlineLevel="0" collapsed="false">
      <c r="A11" s="4" t="s">
        <v>12</v>
      </c>
      <c r="B11" s="5" t="s">
        <v>13</v>
      </c>
    </row>
    <row r="12" customFormat="false" ht="15" hidden="false" customHeight="false" outlineLevel="0" collapsed="false">
      <c r="A12" s="4" t="s">
        <v>14</v>
      </c>
      <c r="B12" s="5" t="s">
        <v>15</v>
      </c>
    </row>
    <row r="13" customFormat="false" ht="15" hidden="false" customHeight="false" outlineLevel="0" collapsed="false">
      <c r="A13" s="6" t="s">
        <v>16</v>
      </c>
      <c r="B13" s="5" t="s">
        <v>17</v>
      </c>
    </row>
    <row r="14" customFormat="false" ht="29.85" hidden="false" customHeight="false" outlineLevel="0" collapsed="false">
      <c r="A14" s="4" t="s">
        <v>18</v>
      </c>
      <c r="B14" s="5" t="s">
        <v>19</v>
      </c>
    </row>
    <row r="15" customFormat="false" ht="15" hidden="false" customHeight="false" outlineLevel="0" collapsed="false">
      <c r="A15" s="6" t="s">
        <v>20</v>
      </c>
      <c r="B15" s="5" t="s">
        <v>21</v>
      </c>
    </row>
    <row r="16" customFormat="false" ht="15" hidden="false" customHeight="false" outlineLevel="0" collapsed="false">
      <c r="A16" s="6" t="s">
        <v>22</v>
      </c>
      <c r="B16" s="5" t="s">
        <v>23</v>
      </c>
    </row>
    <row r="17" customFormat="false" ht="15" hidden="false" customHeight="false" outlineLevel="0" collapsed="false">
      <c r="A17" s="4" t="s">
        <v>24</v>
      </c>
      <c r="B17" s="7" t="s">
        <v>25</v>
      </c>
    </row>
    <row r="18" customFormat="false" ht="15" hidden="false" customHeight="false" outlineLevel="0" collapsed="false">
      <c r="A18" s="4" t="s">
        <v>26</v>
      </c>
      <c r="B18" s="5" t="s">
        <v>27</v>
      </c>
    </row>
    <row r="19" customFormat="false" ht="15" hidden="false" customHeight="false" outlineLevel="0" collapsed="false">
      <c r="B19" s="5"/>
    </row>
    <row r="20" customFormat="false" ht="15" hidden="false" customHeight="false" outlineLevel="0" collapsed="false">
      <c r="A20" s="3" t="s">
        <v>28</v>
      </c>
      <c r="B20" s="3"/>
    </row>
    <row r="21" customFormat="false" ht="29.85" hidden="false" customHeight="false" outlineLevel="0" collapsed="false">
      <c r="A21" s="6" t="s">
        <v>29</v>
      </c>
      <c r="B21" s="5" t="s">
        <v>30</v>
      </c>
    </row>
    <row r="22" customFormat="false" ht="15" hidden="false" customHeight="false" outlineLevel="0" collapsed="false">
      <c r="A22" s="6" t="s">
        <v>31</v>
      </c>
      <c r="B22" s="5" t="s">
        <v>32</v>
      </c>
    </row>
    <row r="23" customFormat="false" ht="29.85" hidden="false" customHeight="false" outlineLevel="0" collapsed="false">
      <c r="A23" s="4" t="s">
        <v>33</v>
      </c>
      <c r="B23" s="5" t="s">
        <v>34</v>
      </c>
    </row>
    <row r="24" customFormat="false" ht="29.85" hidden="false" customHeight="false" outlineLevel="0" collapsed="false">
      <c r="A24" s="4" t="s">
        <v>35</v>
      </c>
      <c r="B24" s="5" t="s">
        <v>36</v>
      </c>
    </row>
    <row r="25" customFormat="false" ht="15" hidden="false" customHeight="false" outlineLevel="0" collapsed="false">
      <c r="B25" s="5"/>
    </row>
    <row r="26" customFormat="false" ht="15" hidden="false" customHeight="false" outlineLevel="0" collapsed="false">
      <c r="A26" s="3" t="s">
        <v>37</v>
      </c>
      <c r="B26" s="3"/>
    </row>
    <row r="27" customFormat="false" ht="15" hidden="false" customHeight="false" outlineLevel="0" collapsed="false">
      <c r="A27" s="4" t="s">
        <v>38</v>
      </c>
      <c r="B27" s="5" t="s">
        <v>39</v>
      </c>
    </row>
    <row r="28" customFormat="false" ht="15" hidden="false" customHeight="false" outlineLevel="0" collapsed="false">
      <c r="A28" s="4" t="s">
        <v>40</v>
      </c>
      <c r="B28" s="5" t="s">
        <v>41</v>
      </c>
    </row>
    <row r="29" customFormat="false" ht="15" hidden="false" customHeight="false" outlineLevel="0" collapsed="false">
      <c r="A29" s="4" t="s">
        <v>42</v>
      </c>
      <c r="B29" s="7" t="s">
        <v>43</v>
      </c>
    </row>
    <row r="30" customFormat="false" ht="15" hidden="false" customHeight="false" outlineLevel="0" collapsed="false">
      <c r="B30" s="5"/>
    </row>
    <row r="31" customFormat="false" ht="15" hidden="false" customHeight="false" outlineLevel="0" collapsed="false">
      <c r="A31" s="3" t="s">
        <v>44</v>
      </c>
      <c r="B31" s="3"/>
    </row>
    <row r="32" customFormat="false" ht="15" hidden="false" customHeight="false" outlineLevel="0" collapsed="false">
      <c r="B32" s="5" t="s">
        <v>45</v>
      </c>
    </row>
    <row r="33" customFormat="false" ht="29.85" hidden="false" customHeight="false" outlineLevel="0" collapsed="false">
      <c r="B33" s="5" t="s">
        <v>46</v>
      </c>
    </row>
    <row r="34" customFormat="false" ht="15" hidden="false" customHeight="false" outlineLevel="0" collapsed="false">
      <c r="B34" s="5"/>
    </row>
    <row r="35" customFormat="false" ht="15" hidden="false" customHeight="false" outlineLevel="0" collapsed="false">
      <c r="A35" s="3" t="s">
        <v>47</v>
      </c>
      <c r="B35" s="3"/>
    </row>
    <row r="36" customFormat="false" ht="15" hidden="false" customHeight="false" outlineLevel="0" collapsed="false">
      <c r="B36" s="5" t="s">
        <v>48</v>
      </c>
    </row>
    <row r="37" customFormat="false" ht="29.85" hidden="false" customHeight="false" outlineLevel="0" collapsed="false">
      <c r="B37" s="5" t="s">
        <v>49</v>
      </c>
    </row>
    <row r="38" customFormat="false" ht="15" hidden="false" customHeight="false" outlineLevel="0" collapsed="false">
      <c r="B38" s="5" t="s">
        <v>50</v>
      </c>
    </row>
  </sheetData>
  <mergeCells count="6">
    <mergeCell ref="A4:B4"/>
    <mergeCell ref="A10:B10"/>
    <mergeCell ref="A20:B20"/>
    <mergeCell ref="A26:B26"/>
    <mergeCell ref="A31:B31"/>
    <mergeCell ref="A35:B35"/>
  </mergeCells>
  <printOptions headings="false" gridLines="false" gridLinesSet="true" horizontalCentered="true" verticalCentered="false"/>
  <pageMargins left="0.35" right="0.35" top="0.5" bottom="0.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U15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6" topLeftCell="C7" activePane="bottomRight" state="frozen"/>
      <selection pane="topLeft" activeCell="A1" activeCellId="0" sqref="A1"/>
      <selection pane="topRight" activeCell="C1" activeCellId="0" sqref="C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15"/>
    <col collapsed="false" customWidth="true" hidden="false" outlineLevel="0" max="3" min="3" style="0" width="11"/>
    <col collapsed="false" customWidth="true" hidden="false" outlineLevel="0" max="4" min="4" style="0" width="8"/>
    <col collapsed="false" customWidth="true" hidden="false" outlineLevel="0" max="5" min="5" style="0" width="22"/>
    <col collapsed="false" customWidth="true" hidden="false" outlineLevel="0" max="6" min="6" style="0" width="30"/>
    <col collapsed="false" customWidth="true" hidden="false" outlineLevel="0" max="7" min="7" style="0" width="7"/>
    <col collapsed="false" customWidth="true" hidden="false" outlineLevel="0" max="8" min="8" style="0" width="9"/>
    <col collapsed="false" customWidth="true" hidden="false" outlineLevel="0" max="9" min="9" style="0" width="7"/>
    <col collapsed="false" customWidth="true" hidden="false" outlineLevel="0" max="10" min="10" style="0" width="20"/>
    <col collapsed="false" customWidth="true" hidden="false" outlineLevel="0" max="11" min="11" style="0" width="16"/>
    <col collapsed="false" customWidth="true" hidden="false" outlineLevel="0" max="12" min="12" style="0" width="20"/>
    <col collapsed="false" customWidth="true" hidden="false" outlineLevel="0" max="13" min="13" style="0" width="16"/>
    <col collapsed="false" customWidth="true" hidden="false" outlineLevel="0" max="14" min="14" style="0" width="18"/>
    <col collapsed="false" customWidth="true" hidden="false" outlineLevel="0" max="15" min="15" style="0" width="15"/>
    <col collapsed="false" customWidth="true" hidden="false" outlineLevel="0" max="17" min="16" style="0" width="12"/>
    <col collapsed="false" customWidth="true" hidden="false" outlineLevel="0" max="19" min="18" style="0" width="11"/>
    <col collapsed="false" customWidth="true" hidden="false" outlineLevel="0" max="20" min="20" style="0" width="20"/>
    <col collapsed="false" customWidth="true" hidden="false" outlineLevel="0" max="21" min="21" style="0" width="18"/>
  </cols>
  <sheetData>
    <row r="1" customFormat="false" ht="25.5" hidden="false" customHeight="true" outlineLevel="0" collapsed="false">
      <c r="A1" s="8" t="s">
        <v>51</v>
      </c>
      <c r="B1" s="8"/>
      <c r="C1" s="8"/>
      <c r="D1" s="8"/>
      <c r="E1" s="8"/>
      <c r="F1" s="8"/>
      <c r="G1" s="8"/>
      <c r="H1" s="8"/>
      <c r="I1" s="8"/>
      <c r="J1" s="8"/>
      <c r="K1" s="8"/>
      <c r="L1" s="8"/>
      <c r="M1" s="8"/>
      <c r="N1" s="8"/>
      <c r="O1" s="8"/>
      <c r="P1" s="8"/>
      <c r="Q1" s="8"/>
      <c r="R1" s="8"/>
      <c r="S1" s="8"/>
      <c r="T1" s="8"/>
      <c r="U1" s="8"/>
    </row>
    <row r="3" customFormat="false" ht="19.5" hidden="false" customHeight="true" outlineLevel="0" collapsed="false">
      <c r="A3" s="9" t="s">
        <v>52</v>
      </c>
      <c r="B3" s="9"/>
      <c r="C3" s="10"/>
      <c r="D3" s="10"/>
      <c r="E3" s="10"/>
      <c r="F3" s="10"/>
      <c r="G3" s="10"/>
      <c r="H3" s="11" t="s">
        <v>53</v>
      </c>
      <c r="I3" s="11"/>
      <c r="J3" s="10"/>
      <c r="K3" s="10"/>
      <c r="L3" s="10"/>
      <c r="M3" s="10"/>
      <c r="N3" s="10"/>
      <c r="O3" s="11" t="s">
        <v>54</v>
      </c>
      <c r="P3" s="11"/>
      <c r="Q3" s="12"/>
      <c r="R3" s="12"/>
      <c r="S3" s="12"/>
      <c r="T3" s="12"/>
      <c r="U3" s="12"/>
    </row>
    <row r="4" customFormat="false" ht="19.5" hidden="false" customHeight="true" outlineLevel="0" collapsed="false">
      <c r="A4" s="13" t="s">
        <v>55</v>
      </c>
      <c r="B4" s="13"/>
      <c r="C4" s="14"/>
      <c r="D4" s="14"/>
      <c r="E4" s="14"/>
      <c r="F4" s="14"/>
      <c r="G4" s="14"/>
      <c r="H4" s="15" t="s">
        <v>56</v>
      </c>
      <c r="I4" s="15"/>
      <c r="J4" s="16"/>
      <c r="K4" s="16"/>
      <c r="L4" s="16"/>
      <c r="M4" s="16"/>
      <c r="N4" s="16"/>
      <c r="O4" s="16"/>
      <c r="P4" s="16"/>
      <c r="Q4" s="16"/>
      <c r="R4" s="16"/>
      <c r="S4" s="16"/>
      <c r="T4" s="16"/>
      <c r="U4" s="16"/>
    </row>
    <row r="6" customFormat="false" ht="30" hidden="false" customHeight="true" outlineLevel="0" collapsed="false">
      <c r="A6" s="17" t="s">
        <v>16</v>
      </c>
      <c r="B6" s="18" t="s">
        <v>57</v>
      </c>
      <c r="C6" s="18" t="s">
        <v>58</v>
      </c>
      <c r="D6" s="18" t="s">
        <v>26</v>
      </c>
      <c r="E6" s="18" t="s">
        <v>59</v>
      </c>
      <c r="F6" s="18" t="s">
        <v>60</v>
      </c>
      <c r="G6" s="18" t="s">
        <v>18</v>
      </c>
      <c r="H6" s="18" t="s">
        <v>61</v>
      </c>
      <c r="I6" s="18" t="s">
        <v>62</v>
      </c>
      <c r="J6" s="18" t="s">
        <v>63</v>
      </c>
      <c r="K6" s="18" t="s">
        <v>64</v>
      </c>
      <c r="L6" s="18" t="s">
        <v>65</v>
      </c>
      <c r="M6" s="18" t="s">
        <v>66</v>
      </c>
      <c r="N6" s="18" t="s">
        <v>67</v>
      </c>
      <c r="O6" s="18" t="s">
        <v>68</v>
      </c>
      <c r="P6" s="19" t="s">
        <v>69</v>
      </c>
      <c r="Q6" s="19" t="s">
        <v>70</v>
      </c>
      <c r="R6" s="19" t="s">
        <v>71</v>
      </c>
      <c r="S6" s="19" t="s">
        <v>72</v>
      </c>
      <c r="T6" s="18" t="s">
        <v>24</v>
      </c>
      <c r="U6" s="20" t="s">
        <v>56</v>
      </c>
    </row>
    <row r="7" customFormat="false" ht="15" hidden="false" customHeight="false" outlineLevel="0" collapsed="false">
      <c r="A7" s="21" t="str">
        <f aca="false">IF($B7="","",COUNTA($B$7:$B7))</f>
        <v/>
      </c>
      <c r="B7" s="22"/>
      <c r="C7" s="23"/>
      <c r="D7" s="24" t="str">
        <f aca="false">IF($C7="","",YEAR($C7)-IF(MONTH($C7)&lt;4,1,0))</f>
        <v/>
      </c>
      <c r="E7" s="22"/>
      <c r="F7" s="22"/>
      <c r="G7" s="25" t="str">
        <f aca="false">IF($F7="","",IFERROR(VLOOKUP($F7,マスタ!$A$4:$B$17,2,0),"一般"))</f>
        <v/>
      </c>
      <c r="H7" s="26"/>
      <c r="I7" s="27"/>
      <c r="J7" s="22"/>
      <c r="K7" s="22"/>
      <c r="L7" s="22"/>
      <c r="M7" s="22"/>
      <c r="N7" s="22"/>
      <c r="O7" s="22"/>
      <c r="P7" s="28" t="str">
        <f aca="false">IF($C7="","",$C7+IF($G7="特管",マスタ!$H$5,マスタ!$H$4))</f>
        <v/>
      </c>
      <c r="Q7" s="23"/>
      <c r="R7" s="28" t="str">
        <f aca="false">IF($C7="","",$C7+マスタ!$H$6)</f>
        <v/>
      </c>
      <c r="S7" s="23"/>
      <c r="T7" s="25" t="str">
        <f aca="true">IF($B7="","",IF(AND($Q7&lt;&gt;"",$S7&lt;&gt;""),"返送完了",IF(AND($Q7="",TODAY()&gt;$P7),"B2・D票 超過 "&amp;TEXT(TODAY()-$P7,"0")&amp;"日",IF(AND($S7="",TODAY()&gt;$R7),"E票 超過 "&amp;TEXT(TODAY()-$R7,"0")&amp;"日",IF($Q7="","B2・D票 あと"&amp;TEXT($P7-TODAY(),"0")&amp;"日","E票 あと"&amp;TEXT($R7-TODAY(),"0")&amp;"日")))))</f>
        <v/>
      </c>
      <c r="U7" s="29"/>
    </row>
    <row r="8" customFormat="false" ht="15" hidden="false" customHeight="false" outlineLevel="0" collapsed="false">
      <c r="A8" s="21" t="str">
        <f aca="false">IF($B8="","",COUNTA($B$7:$B8))</f>
        <v/>
      </c>
      <c r="B8" s="22"/>
      <c r="C8" s="23"/>
      <c r="D8" s="24" t="str">
        <f aca="false">IF($C8="","",YEAR($C8)-IF(MONTH($C8)&lt;4,1,0))</f>
        <v/>
      </c>
      <c r="E8" s="22"/>
      <c r="F8" s="22"/>
      <c r="G8" s="25" t="str">
        <f aca="false">IF($F8="","",IFERROR(VLOOKUP($F8,マスタ!$A$4:$B$17,2,0),"一般"))</f>
        <v/>
      </c>
      <c r="H8" s="26"/>
      <c r="I8" s="27"/>
      <c r="J8" s="22"/>
      <c r="K8" s="22"/>
      <c r="L8" s="22"/>
      <c r="M8" s="22"/>
      <c r="N8" s="22"/>
      <c r="O8" s="22"/>
      <c r="P8" s="28" t="str">
        <f aca="false">IF($C8="","",$C8+IF($G8="特管",マスタ!$H$5,マスタ!$H$4))</f>
        <v/>
      </c>
      <c r="Q8" s="23"/>
      <c r="R8" s="28" t="str">
        <f aca="false">IF($C8="","",$C8+マスタ!$H$6)</f>
        <v/>
      </c>
      <c r="S8" s="23"/>
      <c r="T8" s="25" t="str">
        <f aca="true">IF($B8="","",IF(AND($Q8&lt;&gt;"",$S8&lt;&gt;""),"返送完了",IF(AND($Q8="",TODAY()&gt;$P8),"B2・D票 超過 "&amp;TEXT(TODAY()-$P8,"0")&amp;"日",IF(AND($S8="",TODAY()&gt;$R8),"E票 超過 "&amp;TEXT(TODAY()-$R8,"0")&amp;"日",IF($Q8="","B2・D票 あと"&amp;TEXT($P8-TODAY(),"0")&amp;"日","E票 あと"&amp;TEXT($R8-TODAY(),"0")&amp;"日")))))</f>
        <v/>
      </c>
      <c r="U8" s="29"/>
    </row>
    <row r="9" customFormat="false" ht="15" hidden="false" customHeight="false" outlineLevel="0" collapsed="false">
      <c r="A9" s="21" t="str">
        <f aca="false">IF($B9="","",COUNTA($B$7:$B9))</f>
        <v/>
      </c>
      <c r="B9" s="22"/>
      <c r="C9" s="23"/>
      <c r="D9" s="24" t="str">
        <f aca="false">IF($C9="","",YEAR($C9)-IF(MONTH($C9)&lt;4,1,0))</f>
        <v/>
      </c>
      <c r="E9" s="22"/>
      <c r="F9" s="22"/>
      <c r="G9" s="25" t="str">
        <f aca="false">IF($F9="","",IFERROR(VLOOKUP($F9,マスタ!$A$4:$B$17,2,0),"一般"))</f>
        <v/>
      </c>
      <c r="H9" s="26"/>
      <c r="I9" s="27"/>
      <c r="J9" s="22"/>
      <c r="K9" s="22"/>
      <c r="L9" s="22"/>
      <c r="M9" s="22"/>
      <c r="N9" s="22"/>
      <c r="O9" s="22"/>
      <c r="P9" s="28" t="str">
        <f aca="false">IF($C9="","",$C9+IF($G9="特管",マスタ!$H$5,マスタ!$H$4))</f>
        <v/>
      </c>
      <c r="Q9" s="23"/>
      <c r="R9" s="28" t="str">
        <f aca="false">IF($C9="","",$C9+マスタ!$H$6)</f>
        <v/>
      </c>
      <c r="S9" s="23"/>
      <c r="T9" s="25" t="str">
        <f aca="true">IF($B9="","",IF(AND($Q9&lt;&gt;"",$S9&lt;&gt;""),"返送完了",IF(AND($Q9="",TODAY()&gt;$P9),"B2・D票 超過 "&amp;TEXT(TODAY()-$P9,"0")&amp;"日",IF(AND($S9="",TODAY()&gt;$R9),"E票 超過 "&amp;TEXT(TODAY()-$R9,"0")&amp;"日",IF($Q9="","B2・D票 あと"&amp;TEXT($P9-TODAY(),"0")&amp;"日","E票 あと"&amp;TEXT($R9-TODAY(),"0")&amp;"日")))))</f>
        <v/>
      </c>
      <c r="U9" s="29"/>
    </row>
    <row r="10" customFormat="false" ht="15" hidden="false" customHeight="false" outlineLevel="0" collapsed="false">
      <c r="A10" s="21" t="str">
        <f aca="false">IF($B10="","",COUNTA($B$7:$B10))</f>
        <v/>
      </c>
      <c r="B10" s="22"/>
      <c r="C10" s="23"/>
      <c r="D10" s="24" t="str">
        <f aca="false">IF($C10="","",YEAR($C10)-IF(MONTH($C10)&lt;4,1,0))</f>
        <v/>
      </c>
      <c r="E10" s="22"/>
      <c r="F10" s="22"/>
      <c r="G10" s="25" t="str">
        <f aca="false">IF($F10="","",IFERROR(VLOOKUP($F10,マスタ!$A$4:$B$17,2,0),"一般"))</f>
        <v/>
      </c>
      <c r="H10" s="26"/>
      <c r="I10" s="27"/>
      <c r="J10" s="22"/>
      <c r="K10" s="22"/>
      <c r="L10" s="22"/>
      <c r="M10" s="22"/>
      <c r="N10" s="22"/>
      <c r="O10" s="22"/>
      <c r="P10" s="28" t="str">
        <f aca="false">IF($C10="","",$C10+IF($G10="特管",マスタ!$H$5,マスタ!$H$4))</f>
        <v/>
      </c>
      <c r="Q10" s="23"/>
      <c r="R10" s="28" t="str">
        <f aca="false">IF($C10="","",$C10+マスタ!$H$6)</f>
        <v/>
      </c>
      <c r="S10" s="23"/>
      <c r="T10" s="25" t="str">
        <f aca="true">IF($B10="","",IF(AND($Q10&lt;&gt;"",$S10&lt;&gt;""),"返送完了",IF(AND($Q10="",TODAY()&gt;$P10),"B2・D票 超過 "&amp;TEXT(TODAY()-$P10,"0")&amp;"日",IF(AND($S10="",TODAY()&gt;$R10),"E票 超過 "&amp;TEXT(TODAY()-$R10,"0")&amp;"日",IF($Q10="","B2・D票 あと"&amp;TEXT($P10-TODAY(),"0")&amp;"日","E票 あと"&amp;TEXT($R10-TODAY(),"0")&amp;"日")))))</f>
        <v/>
      </c>
      <c r="U10" s="29"/>
    </row>
    <row r="11" customFormat="false" ht="15" hidden="false" customHeight="false" outlineLevel="0" collapsed="false">
      <c r="A11" s="21" t="str">
        <f aca="false">IF($B11="","",COUNTA($B$7:$B11))</f>
        <v/>
      </c>
      <c r="B11" s="22"/>
      <c r="C11" s="23"/>
      <c r="D11" s="24" t="str">
        <f aca="false">IF($C11="","",YEAR($C11)-IF(MONTH($C11)&lt;4,1,0))</f>
        <v/>
      </c>
      <c r="E11" s="22"/>
      <c r="F11" s="22"/>
      <c r="G11" s="25" t="str">
        <f aca="false">IF($F11="","",IFERROR(VLOOKUP($F11,マスタ!$A$4:$B$17,2,0),"一般"))</f>
        <v/>
      </c>
      <c r="H11" s="26"/>
      <c r="I11" s="27"/>
      <c r="J11" s="22"/>
      <c r="K11" s="22"/>
      <c r="L11" s="22"/>
      <c r="M11" s="22"/>
      <c r="N11" s="22"/>
      <c r="O11" s="22"/>
      <c r="P11" s="28" t="str">
        <f aca="false">IF($C11="","",$C11+IF($G11="特管",マスタ!$H$5,マスタ!$H$4))</f>
        <v/>
      </c>
      <c r="Q11" s="23"/>
      <c r="R11" s="28" t="str">
        <f aca="false">IF($C11="","",$C11+マスタ!$H$6)</f>
        <v/>
      </c>
      <c r="S11" s="23"/>
      <c r="T11" s="25" t="str">
        <f aca="true">IF($B11="","",IF(AND($Q11&lt;&gt;"",$S11&lt;&gt;""),"返送完了",IF(AND($Q11="",TODAY()&gt;$P11),"B2・D票 超過 "&amp;TEXT(TODAY()-$P11,"0")&amp;"日",IF(AND($S11="",TODAY()&gt;$R11),"E票 超過 "&amp;TEXT(TODAY()-$R11,"0")&amp;"日",IF($Q11="","B2・D票 あと"&amp;TEXT($P11-TODAY(),"0")&amp;"日","E票 あと"&amp;TEXT($R11-TODAY(),"0")&amp;"日")))))</f>
        <v/>
      </c>
      <c r="U11" s="29"/>
    </row>
    <row r="12" customFormat="false" ht="15" hidden="false" customHeight="false" outlineLevel="0" collapsed="false">
      <c r="A12" s="21" t="str">
        <f aca="false">IF($B12="","",COUNTA($B$7:$B12))</f>
        <v/>
      </c>
      <c r="B12" s="22"/>
      <c r="C12" s="23"/>
      <c r="D12" s="24" t="str">
        <f aca="false">IF($C12="","",YEAR($C12)-IF(MONTH($C12)&lt;4,1,0))</f>
        <v/>
      </c>
      <c r="E12" s="22"/>
      <c r="F12" s="22"/>
      <c r="G12" s="25" t="str">
        <f aca="false">IF($F12="","",IFERROR(VLOOKUP($F12,マスタ!$A$4:$B$17,2,0),"一般"))</f>
        <v/>
      </c>
      <c r="H12" s="26"/>
      <c r="I12" s="27"/>
      <c r="J12" s="22"/>
      <c r="K12" s="22"/>
      <c r="L12" s="22"/>
      <c r="M12" s="22"/>
      <c r="N12" s="22"/>
      <c r="O12" s="22"/>
      <c r="P12" s="28" t="str">
        <f aca="false">IF($C12="","",$C12+IF($G12="特管",マスタ!$H$5,マスタ!$H$4))</f>
        <v/>
      </c>
      <c r="Q12" s="23"/>
      <c r="R12" s="28" t="str">
        <f aca="false">IF($C12="","",$C12+マスタ!$H$6)</f>
        <v/>
      </c>
      <c r="S12" s="23"/>
      <c r="T12" s="25" t="str">
        <f aca="true">IF($B12="","",IF(AND($Q12&lt;&gt;"",$S12&lt;&gt;""),"返送完了",IF(AND($Q12="",TODAY()&gt;$P12),"B2・D票 超過 "&amp;TEXT(TODAY()-$P12,"0")&amp;"日",IF(AND($S12="",TODAY()&gt;$R12),"E票 超過 "&amp;TEXT(TODAY()-$R12,"0")&amp;"日",IF($Q12="","B2・D票 あと"&amp;TEXT($P12-TODAY(),"0")&amp;"日","E票 あと"&amp;TEXT($R12-TODAY(),"0")&amp;"日")))))</f>
        <v/>
      </c>
      <c r="U12" s="29"/>
    </row>
    <row r="13" customFormat="false" ht="15" hidden="false" customHeight="false" outlineLevel="0" collapsed="false">
      <c r="A13" s="21" t="str">
        <f aca="false">IF($B13="","",COUNTA($B$7:$B13))</f>
        <v/>
      </c>
      <c r="B13" s="22"/>
      <c r="C13" s="23"/>
      <c r="D13" s="24" t="str">
        <f aca="false">IF($C13="","",YEAR($C13)-IF(MONTH($C13)&lt;4,1,0))</f>
        <v/>
      </c>
      <c r="E13" s="22"/>
      <c r="F13" s="22"/>
      <c r="G13" s="25" t="str">
        <f aca="false">IF($F13="","",IFERROR(VLOOKUP($F13,マスタ!$A$4:$B$17,2,0),"一般"))</f>
        <v/>
      </c>
      <c r="H13" s="26"/>
      <c r="I13" s="27"/>
      <c r="J13" s="22"/>
      <c r="K13" s="22"/>
      <c r="L13" s="22"/>
      <c r="M13" s="22"/>
      <c r="N13" s="22"/>
      <c r="O13" s="22"/>
      <c r="P13" s="28" t="str">
        <f aca="false">IF($C13="","",$C13+IF($G13="特管",マスタ!$H$5,マスタ!$H$4))</f>
        <v/>
      </c>
      <c r="Q13" s="23"/>
      <c r="R13" s="28" t="str">
        <f aca="false">IF($C13="","",$C13+マスタ!$H$6)</f>
        <v/>
      </c>
      <c r="S13" s="23"/>
      <c r="T13" s="25" t="str">
        <f aca="true">IF($B13="","",IF(AND($Q13&lt;&gt;"",$S13&lt;&gt;""),"返送完了",IF(AND($Q13="",TODAY()&gt;$P13),"B2・D票 超過 "&amp;TEXT(TODAY()-$P13,"0")&amp;"日",IF(AND($S13="",TODAY()&gt;$R13),"E票 超過 "&amp;TEXT(TODAY()-$R13,"0")&amp;"日",IF($Q13="","B2・D票 あと"&amp;TEXT($P13-TODAY(),"0")&amp;"日","E票 あと"&amp;TEXT($R13-TODAY(),"0")&amp;"日")))))</f>
        <v/>
      </c>
      <c r="U13" s="29"/>
    </row>
    <row r="14" customFormat="false" ht="15" hidden="false" customHeight="false" outlineLevel="0" collapsed="false">
      <c r="A14" s="21" t="str">
        <f aca="false">IF($B14="","",COUNTA($B$7:$B14))</f>
        <v/>
      </c>
      <c r="B14" s="22"/>
      <c r="C14" s="23"/>
      <c r="D14" s="24" t="str">
        <f aca="false">IF($C14="","",YEAR($C14)-IF(MONTH($C14)&lt;4,1,0))</f>
        <v/>
      </c>
      <c r="E14" s="22"/>
      <c r="F14" s="22"/>
      <c r="G14" s="25" t="str">
        <f aca="false">IF($F14="","",IFERROR(VLOOKUP($F14,マスタ!$A$4:$B$17,2,0),"一般"))</f>
        <v/>
      </c>
      <c r="H14" s="26"/>
      <c r="I14" s="27"/>
      <c r="J14" s="22"/>
      <c r="K14" s="22"/>
      <c r="L14" s="22"/>
      <c r="M14" s="22"/>
      <c r="N14" s="22"/>
      <c r="O14" s="22"/>
      <c r="P14" s="28" t="str">
        <f aca="false">IF($C14="","",$C14+IF($G14="特管",マスタ!$H$5,マスタ!$H$4))</f>
        <v/>
      </c>
      <c r="Q14" s="23"/>
      <c r="R14" s="28" t="str">
        <f aca="false">IF($C14="","",$C14+マスタ!$H$6)</f>
        <v/>
      </c>
      <c r="S14" s="23"/>
      <c r="T14" s="25" t="str">
        <f aca="true">IF($B14="","",IF(AND($Q14&lt;&gt;"",$S14&lt;&gt;""),"返送完了",IF(AND($Q14="",TODAY()&gt;$P14),"B2・D票 超過 "&amp;TEXT(TODAY()-$P14,"0")&amp;"日",IF(AND($S14="",TODAY()&gt;$R14),"E票 超過 "&amp;TEXT(TODAY()-$R14,"0")&amp;"日",IF($Q14="","B2・D票 あと"&amp;TEXT($P14-TODAY(),"0")&amp;"日","E票 あと"&amp;TEXT($R14-TODAY(),"0")&amp;"日")))))</f>
        <v/>
      </c>
      <c r="U14" s="29"/>
    </row>
    <row r="15" customFormat="false" ht="15" hidden="false" customHeight="false" outlineLevel="0" collapsed="false">
      <c r="A15" s="21" t="str">
        <f aca="false">IF($B15="","",COUNTA($B$7:$B15))</f>
        <v/>
      </c>
      <c r="B15" s="22"/>
      <c r="C15" s="23"/>
      <c r="D15" s="24" t="str">
        <f aca="false">IF($C15="","",YEAR($C15)-IF(MONTH($C15)&lt;4,1,0))</f>
        <v/>
      </c>
      <c r="E15" s="22"/>
      <c r="F15" s="22"/>
      <c r="G15" s="25" t="str">
        <f aca="false">IF($F15="","",IFERROR(VLOOKUP($F15,マスタ!$A$4:$B$17,2,0),"一般"))</f>
        <v/>
      </c>
      <c r="H15" s="26"/>
      <c r="I15" s="27"/>
      <c r="J15" s="22"/>
      <c r="K15" s="22"/>
      <c r="L15" s="22"/>
      <c r="M15" s="22"/>
      <c r="N15" s="22"/>
      <c r="O15" s="22"/>
      <c r="P15" s="28" t="str">
        <f aca="false">IF($C15="","",$C15+IF($G15="特管",マスタ!$H$5,マスタ!$H$4))</f>
        <v/>
      </c>
      <c r="Q15" s="23"/>
      <c r="R15" s="28" t="str">
        <f aca="false">IF($C15="","",$C15+マスタ!$H$6)</f>
        <v/>
      </c>
      <c r="S15" s="23"/>
      <c r="T15" s="25" t="str">
        <f aca="true">IF($B15="","",IF(AND($Q15&lt;&gt;"",$S15&lt;&gt;""),"返送完了",IF(AND($Q15="",TODAY()&gt;$P15),"B2・D票 超過 "&amp;TEXT(TODAY()-$P15,"0")&amp;"日",IF(AND($S15="",TODAY()&gt;$R15),"E票 超過 "&amp;TEXT(TODAY()-$R15,"0")&amp;"日",IF($Q15="","B2・D票 あと"&amp;TEXT($P15-TODAY(),"0")&amp;"日","E票 あと"&amp;TEXT($R15-TODAY(),"0")&amp;"日")))))</f>
        <v/>
      </c>
      <c r="U15" s="29"/>
    </row>
    <row r="16" customFormat="false" ht="15" hidden="false" customHeight="false" outlineLevel="0" collapsed="false">
      <c r="A16" s="21" t="str">
        <f aca="false">IF($B16="","",COUNTA($B$7:$B16))</f>
        <v/>
      </c>
      <c r="B16" s="22"/>
      <c r="C16" s="23"/>
      <c r="D16" s="24" t="str">
        <f aca="false">IF($C16="","",YEAR($C16)-IF(MONTH($C16)&lt;4,1,0))</f>
        <v/>
      </c>
      <c r="E16" s="22"/>
      <c r="F16" s="22"/>
      <c r="G16" s="25" t="str">
        <f aca="false">IF($F16="","",IFERROR(VLOOKUP($F16,マスタ!$A$4:$B$17,2,0),"一般"))</f>
        <v/>
      </c>
      <c r="H16" s="26"/>
      <c r="I16" s="27"/>
      <c r="J16" s="22"/>
      <c r="K16" s="22"/>
      <c r="L16" s="22"/>
      <c r="M16" s="22"/>
      <c r="N16" s="22"/>
      <c r="O16" s="22"/>
      <c r="P16" s="28" t="str">
        <f aca="false">IF($C16="","",$C16+IF($G16="特管",マスタ!$H$5,マスタ!$H$4))</f>
        <v/>
      </c>
      <c r="Q16" s="23"/>
      <c r="R16" s="28" t="str">
        <f aca="false">IF($C16="","",$C16+マスタ!$H$6)</f>
        <v/>
      </c>
      <c r="S16" s="23"/>
      <c r="T16" s="25" t="str">
        <f aca="true">IF($B16="","",IF(AND($Q16&lt;&gt;"",$S16&lt;&gt;""),"返送完了",IF(AND($Q16="",TODAY()&gt;$P16),"B2・D票 超過 "&amp;TEXT(TODAY()-$P16,"0")&amp;"日",IF(AND($S16="",TODAY()&gt;$R16),"E票 超過 "&amp;TEXT(TODAY()-$R16,"0")&amp;"日",IF($Q16="","B2・D票 あと"&amp;TEXT($P16-TODAY(),"0")&amp;"日","E票 あと"&amp;TEXT($R16-TODAY(),"0")&amp;"日")))))</f>
        <v/>
      </c>
      <c r="U16" s="29"/>
    </row>
    <row r="17" customFormat="false" ht="15" hidden="false" customHeight="false" outlineLevel="0" collapsed="false">
      <c r="A17" s="21" t="str">
        <f aca="false">IF($B17="","",COUNTA($B$7:$B17))</f>
        <v/>
      </c>
      <c r="B17" s="22"/>
      <c r="C17" s="23"/>
      <c r="D17" s="24" t="str">
        <f aca="false">IF($C17="","",YEAR($C17)-IF(MONTH($C17)&lt;4,1,0))</f>
        <v/>
      </c>
      <c r="E17" s="22"/>
      <c r="F17" s="22"/>
      <c r="G17" s="25" t="str">
        <f aca="false">IF($F17="","",IFERROR(VLOOKUP($F17,マスタ!$A$4:$B$17,2,0),"一般"))</f>
        <v/>
      </c>
      <c r="H17" s="26"/>
      <c r="I17" s="27"/>
      <c r="J17" s="22"/>
      <c r="K17" s="22"/>
      <c r="L17" s="22"/>
      <c r="M17" s="22"/>
      <c r="N17" s="22"/>
      <c r="O17" s="22"/>
      <c r="P17" s="28" t="str">
        <f aca="false">IF($C17="","",$C17+IF($G17="特管",マスタ!$H$5,マスタ!$H$4))</f>
        <v/>
      </c>
      <c r="Q17" s="23"/>
      <c r="R17" s="28" t="str">
        <f aca="false">IF($C17="","",$C17+マスタ!$H$6)</f>
        <v/>
      </c>
      <c r="S17" s="23"/>
      <c r="T17" s="25" t="str">
        <f aca="true">IF($B17="","",IF(AND($Q17&lt;&gt;"",$S17&lt;&gt;""),"返送完了",IF(AND($Q17="",TODAY()&gt;$P17),"B2・D票 超過 "&amp;TEXT(TODAY()-$P17,"0")&amp;"日",IF(AND($S17="",TODAY()&gt;$R17),"E票 超過 "&amp;TEXT(TODAY()-$R17,"0")&amp;"日",IF($Q17="","B2・D票 あと"&amp;TEXT($P17-TODAY(),"0")&amp;"日","E票 あと"&amp;TEXT($R17-TODAY(),"0")&amp;"日")))))</f>
        <v/>
      </c>
      <c r="U17" s="29"/>
    </row>
    <row r="18" customFormat="false" ht="15" hidden="false" customHeight="false" outlineLevel="0" collapsed="false">
      <c r="A18" s="21" t="str">
        <f aca="false">IF($B18="","",COUNTA($B$7:$B18))</f>
        <v/>
      </c>
      <c r="B18" s="22"/>
      <c r="C18" s="23"/>
      <c r="D18" s="24" t="str">
        <f aca="false">IF($C18="","",YEAR($C18)-IF(MONTH($C18)&lt;4,1,0))</f>
        <v/>
      </c>
      <c r="E18" s="22"/>
      <c r="F18" s="22"/>
      <c r="G18" s="25" t="str">
        <f aca="false">IF($F18="","",IFERROR(VLOOKUP($F18,マスタ!$A$4:$B$17,2,0),"一般"))</f>
        <v/>
      </c>
      <c r="H18" s="26"/>
      <c r="I18" s="27"/>
      <c r="J18" s="22"/>
      <c r="K18" s="22"/>
      <c r="L18" s="22"/>
      <c r="M18" s="22"/>
      <c r="N18" s="22"/>
      <c r="O18" s="22"/>
      <c r="P18" s="28" t="str">
        <f aca="false">IF($C18="","",$C18+IF($G18="特管",マスタ!$H$5,マスタ!$H$4))</f>
        <v/>
      </c>
      <c r="Q18" s="23"/>
      <c r="R18" s="28" t="str">
        <f aca="false">IF($C18="","",$C18+マスタ!$H$6)</f>
        <v/>
      </c>
      <c r="S18" s="23"/>
      <c r="T18" s="25" t="str">
        <f aca="true">IF($B18="","",IF(AND($Q18&lt;&gt;"",$S18&lt;&gt;""),"返送完了",IF(AND($Q18="",TODAY()&gt;$P18),"B2・D票 超過 "&amp;TEXT(TODAY()-$P18,"0")&amp;"日",IF(AND($S18="",TODAY()&gt;$R18),"E票 超過 "&amp;TEXT(TODAY()-$R18,"0")&amp;"日",IF($Q18="","B2・D票 あと"&amp;TEXT($P18-TODAY(),"0")&amp;"日","E票 あと"&amp;TEXT($R18-TODAY(),"0")&amp;"日")))))</f>
        <v/>
      </c>
      <c r="U18" s="29"/>
    </row>
    <row r="19" customFormat="false" ht="15" hidden="false" customHeight="false" outlineLevel="0" collapsed="false">
      <c r="A19" s="21" t="str">
        <f aca="false">IF($B19="","",COUNTA($B$7:$B19))</f>
        <v/>
      </c>
      <c r="B19" s="22"/>
      <c r="C19" s="23"/>
      <c r="D19" s="24" t="str">
        <f aca="false">IF($C19="","",YEAR($C19)-IF(MONTH($C19)&lt;4,1,0))</f>
        <v/>
      </c>
      <c r="E19" s="22"/>
      <c r="F19" s="22"/>
      <c r="G19" s="25" t="str">
        <f aca="false">IF($F19="","",IFERROR(VLOOKUP($F19,マスタ!$A$4:$B$17,2,0),"一般"))</f>
        <v/>
      </c>
      <c r="H19" s="26"/>
      <c r="I19" s="27"/>
      <c r="J19" s="22"/>
      <c r="K19" s="22"/>
      <c r="L19" s="22"/>
      <c r="M19" s="22"/>
      <c r="N19" s="22"/>
      <c r="O19" s="22"/>
      <c r="P19" s="28" t="str">
        <f aca="false">IF($C19="","",$C19+IF($G19="特管",マスタ!$H$5,マスタ!$H$4))</f>
        <v/>
      </c>
      <c r="Q19" s="23"/>
      <c r="R19" s="28" t="str">
        <f aca="false">IF($C19="","",$C19+マスタ!$H$6)</f>
        <v/>
      </c>
      <c r="S19" s="23"/>
      <c r="T19" s="25" t="str">
        <f aca="true">IF($B19="","",IF(AND($Q19&lt;&gt;"",$S19&lt;&gt;""),"返送完了",IF(AND($Q19="",TODAY()&gt;$P19),"B2・D票 超過 "&amp;TEXT(TODAY()-$P19,"0")&amp;"日",IF(AND($S19="",TODAY()&gt;$R19),"E票 超過 "&amp;TEXT(TODAY()-$R19,"0")&amp;"日",IF($Q19="","B2・D票 あと"&amp;TEXT($P19-TODAY(),"0")&amp;"日","E票 あと"&amp;TEXT($R19-TODAY(),"0")&amp;"日")))))</f>
        <v/>
      </c>
      <c r="U19" s="29"/>
    </row>
    <row r="20" customFormat="false" ht="15" hidden="false" customHeight="false" outlineLevel="0" collapsed="false">
      <c r="A20" s="21" t="str">
        <f aca="false">IF($B20="","",COUNTA($B$7:$B20))</f>
        <v/>
      </c>
      <c r="B20" s="22"/>
      <c r="C20" s="23"/>
      <c r="D20" s="24" t="str">
        <f aca="false">IF($C20="","",YEAR($C20)-IF(MONTH($C20)&lt;4,1,0))</f>
        <v/>
      </c>
      <c r="E20" s="22"/>
      <c r="F20" s="22"/>
      <c r="G20" s="25" t="str">
        <f aca="false">IF($F20="","",IFERROR(VLOOKUP($F20,マスタ!$A$4:$B$17,2,0),"一般"))</f>
        <v/>
      </c>
      <c r="H20" s="26"/>
      <c r="I20" s="27"/>
      <c r="J20" s="22"/>
      <c r="K20" s="22"/>
      <c r="L20" s="22"/>
      <c r="M20" s="22"/>
      <c r="N20" s="22"/>
      <c r="O20" s="22"/>
      <c r="P20" s="28" t="str">
        <f aca="false">IF($C20="","",$C20+IF($G20="特管",マスタ!$H$5,マスタ!$H$4))</f>
        <v/>
      </c>
      <c r="Q20" s="23"/>
      <c r="R20" s="28" t="str">
        <f aca="false">IF($C20="","",$C20+マスタ!$H$6)</f>
        <v/>
      </c>
      <c r="S20" s="23"/>
      <c r="T20" s="25" t="str">
        <f aca="true">IF($B20="","",IF(AND($Q20&lt;&gt;"",$S20&lt;&gt;""),"返送完了",IF(AND($Q20="",TODAY()&gt;$P20),"B2・D票 超過 "&amp;TEXT(TODAY()-$P20,"0")&amp;"日",IF(AND($S20="",TODAY()&gt;$R20),"E票 超過 "&amp;TEXT(TODAY()-$R20,"0")&amp;"日",IF($Q20="","B2・D票 あと"&amp;TEXT($P20-TODAY(),"0")&amp;"日","E票 あと"&amp;TEXT($R20-TODAY(),"0")&amp;"日")))))</f>
        <v/>
      </c>
      <c r="U20" s="29"/>
    </row>
    <row r="21" customFormat="false" ht="15" hidden="false" customHeight="false" outlineLevel="0" collapsed="false">
      <c r="A21" s="21" t="str">
        <f aca="false">IF($B21="","",COUNTA($B$7:$B21))</f>
        <v/>
      </c>
      <c r="B21" s="22"/>
      <c r="C21" s="23"/>
      <c r="D21" s="24" t="str">
        <f aca="false">IF($C21="","",YEAR($C21)-IF(MONTH($C21)&lt;4,1,0))</f>
        <v/>
      </c>
      <c r="E21" s="22"/>
      <c r="F21" s="22"/>
      <c r="G21" s="25" t="str">
        <f aca="false">IF($F21="","",IFERROR(VLOOKUP($F21,マスタ!$A$4:$B$17,2,0),"一般"))</f>
        <v/>
      </c>
      <c r="H21" s="26"/>
      <c r="I21" s="27"/>
      <c r="J21" s="22"/>
      <c r="K21" s="22"/>
      <c r="L21" s="22"/>
      <c r="M21" s="22"/>
      <c r="N21" s="22"/>
      <c r="O21" s="22"/>
      <c r="P21" s="28" t="str">
        <f aca="false">IF($C21="","",$C21+IF($G21="特管",マスタ!$H$5,マスタ!$H$4))</f>
        <v/>
      </c>
      <c r="Q21" s="23"/>
      <c r="R21" s="28" t="str">
        <f aca="false">IF($C21="","",$C21+マスタ!$H$6)</f>
        <v/>
      </c>
      <c r="S21" s="23"/>
      <c r="T21" s="25" t="str">
        <f aca="true">IF($B21="","",IF(AND($Q21&lt;&gt;"",$S21&lt;&gt;""),"返送完了",IF(AND($Q21="",TODAY()&gt;$P21),"B2・D票 超過 "&amp;TEXT(TODAY()-$P21,"0")&amp;"日",IF(AND($S21="",TODAY()&gt;$R21),"E票 超過 "&amp;TEXT(TODAY()-$R21,"0")&amp;"日",IF($Q21="","B2・D票 あと"&amp;TEXT($P21-TODAY(),"0")&amp;"日","E票 あと"&amp;TEXT($R21-TODAY(),"0")&amp;"日")))))</f>
        <v/>
      </c>
      <c r="U21" s="29"/>
    </row>
    <row r="22" customFormat="false" ht="15" hidden="false" customHeight="false" outlineLevel="0" collapsed="false">
      <c r="A22" s="21" t="str">
        <f aca="false">IF($B22="","",COUNTA($B$7:$B22))</f>
        <v/>
      </c>
      <c r="B22" s="22"/>
      <c r="C22" s="23"/>
      <c r="D22" s="24" t="str">
        <f aca="false">IF($C22="","",YEAR($C22)-IF(MONTH($C22)&lt;4,1,0))</f>
        <v/>
      </c>
      <c r="E22" s="22"/>
      <c r="F22" s="22"/>
      <c r="G22" s="25" t="str">
        <f aca="false">IF($F22="","",IFERROR(VLOOKUP($F22,マスタ!$A$4:$B$17,2,0),"一般"))</f>
        <v/>
      </c>
      <c r="H22" s="26"/>
      <c r="I22" s="27"/>
      <c r="J22" s="22"/>
      <c r="K22" s="22"/>
      <c r="L22" s="22"/>
      <c r="M22" s="22"/>
      <c r="N22" s="22"/>
      <c r="O22" s="22"/>
      <c r="P22" s="28" t="str">
        <f aca="false">IF($C22="","",$C22+IF($G22="特管",マスタ!$H$5,マスタ!$H$4))</f>
        <v/>
      </c>
      <c r="Q22" s="23"/>
      <c r="R22" s="28" t="str">
        <f aca="false">IF($C22="","",$C22+マスタ!$H$6)</f>
        <v/>
      </c>
      <c r="S22" s="23"/>
      <c r="T22" s="25" t="str">
        <f aca="true">IF($B22="","",IF(AND($Q22&lt;&gt;"",$S22&lt;&gt;""),"返送完了",IF(AND($Q22="",TODAY()&gt;$P22),"B2・D票 超過 "&amp;TEXT(TODAY()-$P22,"0")&amp;"日",IF(AND($S22="",TODAY()&gt;$R22),"E票 超過 "&amp;TEXT(TODAY()-$R22,"0")&amp;"日",IF($Q22="","B2・D票 あと"&amp;TEXT($P22-TODAY(),"0")&amp;"日","E票 あと"&amp;TEXT($R22-TODAY(),"0")&amp;"日")))))</f>
        <v/>
      </c>
      <c r="U22" s="29"/>
    </row>
    <row r="23" customFormat="false" ht="15" hidden="false" customHeight="false" outlineLevel="0" collapsed="false">
      <c r="A23" s="21" t="str">
        <f aca="false">IF($B23="","",COUNTA($B$7:$B23))</f>
        <v/>
      </c>
      <c r="B23" s="22"/>
      <c r="C23" s="23"/>
      <c r="D23" s="24" t="str">
        <f aca="false">IF($C23="","",YEAR($C23)-IF(MONTH($C23)&lt;4,1,0))</f>
        <v/>
      </c>
      <c r="E23" s="22"/>
      <c r="F23" s="22"/>
      <c r="G23" s="25" t="str">
        <f aca="false">IF($F23="","",IFERROR(VLOOKUP($F23,マスタ!$A$4:$B$17,2,0),"一般"))</f>
        <v/>
      </c>
      <c r="H23" s="26"/>
      <c r="I23" s="27"/>
      <c r="J23" s="22"/>
      <c r="K23" s="22"/>
      <c r="L23" s="22"/>
      <c r="M23" s="22"/>
      <c r="N23" s="22"/>
      <c r="O23" s="22"/>
      <c r="P23" s="28" t="str">
        <f aca="false">IF($C23="","",$C23+IF($G23="特管",マスタ!$H$5,マスタ!$H$4))</f>
        <v/>
      </c>
      <c r="Q23" s="23"/>
      <c r="R23" s="28" t="str">
        <f aca="false">IF($C23="","",$C23+マスタ!$H$6)</f>
        <v/>
      </c>
      <c r="S23" s="23"/>
      <c r="T23" s="25" t="str">
        <f aca="true">IF($B23="","",IF(AND($Q23&lt;&gt;"",$S23&lt;&gt;""),"返送完了",IF(AND($Q23="",TODAY()&gt;$P23),"B2・D票 超過 "&amp;TEXT(TODAY()-$P23,"0")&amp;"日",IF(AND($S23="",TODAY()&gt;$R23),"E票 超過 "&amp;TEXT(TODAY()-$R23,"0")&amp;"日",IF($Q23="","B2・D票 あと"&amp;TEXT($P23-TODAY(),"0")&amp;"日","E票 あと"&amp;TEXT($R23-TODAY(),"0")&amp;"日")))))</f>
        <v/>
      </c>
      <c r="U23" s="29"/>
    </row>
    <row r="24" customFormat="false" ht="15" hidden="false" customHeight="false" outlineLevel="0" collapsed="false">
      <c r="A24" s="21" t="str">
        <f aca="false">IF($B24="","",COUNTA($B$7:$B24))</f>
        <v/>
      </c>
      <c r="B24" s="22"/>
      <c r="C24" s="23"/>
      <c r="D24" s="24" t="str">
        <f aca="false">IF($C24="","",YEAR($C24)-IF(MONTH($C24)&lt;4,1,0))</f>
        <v/>
      </c>
      <c r="E24" s="22"/>
      <c r="F24" s="22"/>
      <c r="G24" s="25" t="str">
        <f aca="false">IF($F24="","",IFERROR(VLOOKUP($F24,マスタ!$A$4:$B$17,2,0),"一般"))</f>
        <v/>
      </c>
      <c r="H24" s="26"/>
      <c r="I24" s="27"/>
      <c r="J24" s="22"/>
      <c r="K24" s="22"/>
      <c r="L24" s="22"/>
      <c r="M24" s="22"/>
      <c r="N24" s="22"/>
      <c r="O24" s="22"/>
      <c r="P24" s="28" t="str">
        <f aca="false">IF($C24="","",$C24+IF($G24="特管",マスタ!$H$5,マスタ!$H$4))</f>
        <v/>
      </c>
      <c r="Q24" s="23"/>
      <c r="R24" s="28" t="str">
        <f aca="false">IF($C24="","",$C24+マスタ!$H$6)</f>
        <v/>
      </c>
      <c r="S24" s="23"/>
      <c r="T24" s="25" t="str">
        <f aca="true">IF($B24="","",IF(AND($Q24&lt;&gt;"",$S24&lt;&gt;""),"返送完了",IF(AND($Q24="",TODAY()&gt;$P24),"B2・D票 超過 "&amp;TEXT(TODAY()-$P24,"0")&amp;"日",IF(AND($S24="",TODAY()&gt;$R24),"E票 超過 "&amp;TEXT(TODAY()-$R24,"0")&amp;"日",IF($Q24="","B2・D票 あと"&amp;TEXT($P24-TODAY(),"0")&amp;"日","E票 あと"&amp;TEXT($R24-TODAY(),"0")&amp;"日")))))</f>
        <v/>
      </c>
      <c r="U24" s="29"/>
    </row>
    <row r="25" customFormat="false" ht="15" hidden="false" customHeight="false" outlineLevel="0" collapsed="false">
      <c r="A25" s="21" t="str">
        <f aca="false">IF($B25="","",COUNTA($B$7:$B25))</f>
        <v/>
      </c>
      <c r="B25" s="22"/>
      <c r="C25" s="23"/>
      <c r="D25" s="24" t="str">
        <f aca="false">IF($C25="","",YEAR($C25)-IF(MONTH($C25)&lt;4,1,0))</f>
        <v/>
      </c>
      <c r="E25" s="22"/>
      <c r="F25" s="22"/>
      <c r="G25" s="25" t="str">
        <f aca="false">IF($F25="","",IFERROR(VLOOKUP($F25,マスタ!$A$4:$B$17,2,0),"一般"))</f>
        <v/>
      </c>
      <c r="H25" s="26"/>
      <c r="I25" s="27"/>
      <c r="J25" s="22"/>
      <c r="K25" s="22"/>
      <c r="L25" s="22"/>
      <c r="M25" s="22"/>
      <c r="N25" s="22"/>
      <c r="O25" s="22"/>
      <c r="P25" s="28" t="str">
        <f aca="false">IF($C25="","",$C25+IF($G25="特管",マスタ!$H$5,マスタ!$H$4))</f>
        <v/>
      </c>
      <c r="Q25" s="23"/>
      <c r="R25" s="28" t="str">
        <f aca="false">IF($C25="","",$C25+マスタ!$H$6)</f>
        <v/>
      </c>
      <c r="S25" s="23"/>
      <c r="T25" s="25" t="str">
        <f aca="true">IF($B25="","",IF(AND($Q25&lt;&gt;"",$S25&lt;&gt;""),"返送完了",IF(AND($Q25="",TODAY()&gt;$P25),"B2・D票 超過 "&amp;TEXT(TODAY()-$P25,"0")&amp;"日",IF(AND($S25="",TODAY()&gt;$R25),"E票 超過 "&amp;TEXT(TODAY()-$R25,"0")&amp;"日",IF($Q25="","B2・D票 あと"&amp;TEXT($P25-TODAY(),"0")&amp;"日","E票 あと"&amp;TEXT($R25-TODAY(),"0")&amp;"日")))))</f>
        <v/>
      </c>
      <c r="U25" s="29"/>
    </row>
    <row r="26" customFormat="false" ht="15" hidden="false" customHeight="false" outlineLevel="0" collapsed="false">
      <c r="A26" s="21" t="str">
        <f aca="false">IF($B26="","",COUNTA($B$7:$B26))</f>
        <v/>
      </c>
      <c r="B26" s="22"/>
      <c r="C26" s="23"/>
      <c r="D26" s="24" t="str">
        <f aca="false">IF($C26="","",YEAR($C26)-IF(MONTH($C26)&lt;4,1,0))</f>
        <v/>
      </c>
      <c r="E26" s="22"/>
      <c r="F26" s="22"/>
      <c r="G26" s="25" t="str">
        <f aca="false">IF($F26="","",IFERROR(VLOOKUP($F26,マスタ!$A$4:$B$17,2,0),"一般"))</f>
        <v/>
      </c>
      <c r="H26" s="26"/>
      <c r="I26" s="27"/>
      <c r="J26" s="22"/>
      <c r="K26" s="22"/>
      <c r="L26" s="22"/>
      <c r="M26" s="22"/>
      <c r="N26" s="22"/>
      <c r="O26" s="22"/>
      <c r="P26" s="28" t="str">
        <f aca="false">IF($C26="","",$C26+IF($G26="特管",マスタ!$H$5,マスタ!$H$4))</f>
        <v/>
      </c>
      <c r="Q26" s="23"/>
      <c r="R26" s="28" t="str">
        <f aca="false">IF($C26="","",$C26+マスタ!$H$6)</f>
        <v/>
      </c>
      <c r="S26" s="23"/>
      <c r="T26" s="25" t="str">
        <f aca="true">IF($B26="","",IF(AND($Q26&lt;&gt;"",$S26&lt;&gt;""),"返送完了",IF(AND($Q26="",TODAY()&gt;$P26),"B2・D票 超過 "&amp;TEXT(TODAY()-$P26,"0")&amp;"日",IF(AND($S26="",TODAY()&gt;$R26),"E票 超過 "&amp;TEXT(TODAY()-$R26,"0")&amp;"日",IF($Q26="","B2・D票 あと"&amp;TEXT($P26-TODAY(),"0")&amp;"日","E票 あと"&amp;TEXT($R26-TODAY(),"0")&amp;"日")))))</f>
        <v/>
      </c>
      <c r="U26" s="29"/>
    </row>
    <row r="27" customFormat="false" ht="15" hidden="false" customHeight="false" outlineLevel="0" collapsed="false">
      <c r="A27" s="21" t="str">
        <f aca="false">IF($B27="","",COUNTA($B$7:$B27))</f>
        <v/>
      </c>
      <c r="B27" s="22"/>
      <c r="C27" s="23"/>
      <c r="D27" s="24" t="str">
        <f aca="false">IF($C27="","",YEAR($C27)-IF(MONTH($C27)&lt;4,1,0))</f>
        <v/>
      </c>
      <c r="E27" s="22"/>
      <c r="F27" s="22"/>
      <c r="G27" s="25" t="str">
        <f aca="false">IF($F27="","",IFERROR(VLOOKUP($F27,マスタ!$A$4:$B$17,2,0),"一般"))</f>
        <v/>
      </c>
      <c r="H27" s="26"/>
      <c r="I27" s="27"/>
      <c r="J27" s="22"/>
      <c r="K27" s="22"/>
      <c r="L27" s="22"/>
      <c r="M27" s="22"/>
      <c r="N27" s="22"/>
      <c r="O27" s="22"/>
      <c r="P27" s="28" t="str">
        <f aca="false">IF($C27="","",$C27+IF($G27="特管",マスタ!$H$5,マスタ!$H$4))</f>
        <v/>
      </c>
      <c r="Q27" s="23"/>
      <c r="R27" s="28" t="str">
        <f aca="false">IF($C27="","",$C27+マスタ!$H$6)</f>
        <v/>
      </c>
      <c r="S27" s="23"/>
      <c r="T27" s="25" t="str">
        <f aca="true">IF($B27="","",IF(AND($Q27&lt;&gt;"",$S27&lt;&gt;""),"返送完了",IF(AND($Q27="",TODAY()&gt;$P27),"B2・D票 超過 "&amp;TEXT(TODAY()-$P27,"0")&amp;"日",IF(AND($S27="",TODAY()&gt;$R27),"E票 超過 "&amp;TEXT(TODAY()-$R27,"0")&amp;"日",IF($Q27="","B2・D票 あと"&amp;TEXT($P27-TODAY(),"0")&amp;"日","E票 あと"&amp;TEXT($R27-TODAY(),"0")&amp;"日")))))</f>
        <v/>
      </c>
      <c r="U27" s="29"/>
    </row>
    <row r="28" customFormat="false" ht="15" hidden="false" customHeight="false" outlineLevel="0" collapsed="false">
      <c r="A28" s="21" t="str">
        <f aca="false">IF($B28="","",COUNTA($B$7:$B28))</f>
        <v/>
      </c>
      <c r="B28" s="22"/>
      <c r="C28" s="23"/>
      <c r="D28" s="24" t="str">
        <f aca="false">IF($C28="","",YEAR($C28)-IF(MONTH($C28)&lt;4,1,0))</f>
        <v/>
      </c>
      <c r="E28" s="22"/>
      <c r="F28" s="22"/>
      <c r="G28" s="25" t="str">
        <f aca="false">IF($F28="","",IFERROR(VLOOKUP($F28,マスタ!$A$4:$B$17,2,0),"一般"))</f>
        <v/>
      </c>
      <c r="H28" s="26"/>
      <c r="I28" s="27"/>
      <c r="J28" s="22"/>
      <c r="K28" s="22"/>
      <c r="L28" s="22"/>
      <c r="M28" s="22"/>
      <c r="N28" s="22"/>
      <c r="O28" s="22"/>
      <c r="P28" s="28" t="str">
        <f aca="false">IF($C28="","",$C28+IF($G28="特管",マスタ!$H$5,マスタ!$H$4))</f>
        <v/>
      </c>
      <c r="Q28" s="23"/>
      <c r="R28" s="28" t="str">
        <f aca="false">IF($C28="","",$C28+マスタ!$H$6)</f>
        <v/>
      </c>
      <c r="S28" s="23"/>
      <c r="T28" s="25" t="str">
        <f aca="true">IF($B28="","",IF(AND($Q28&lt;&gt;"",$S28&lt;&gt;""),"返送完了",IF(AND($Q28="",TODAY()&gt;$P28),"B2・D票 超過 "&amp;TEXT(TODAY()-$P28,"0")&amp;"日",IF(AND($S28="",TODAY()&gt;$R28),"E票 超過 "&amp;TEXT(TODAY()-$R28,"0")&amp;"日",IF($Q28="","B2・D票 あと"&amp;TEXT($P28-TODAY(),"0")&amp;"日","E票 あと"&amp;TEXT($R28-TODAY(),"0")&amp;"日")))))</f>
        <v/>
      </c>
      <c r="U28" s="29"/>
    </row>
    <row r="29" customFormat="false" ht="15" hidden="false" customHeight="false" outlineLevel="0" collapsed="false">
      <c r="A29" s="21" t="str">
        <f aca="false">IF($B29="","",COUNTA($B$7:$B29))</f>
        <v/>
      </c>
      <c r="B29" s="22"/>
      <c r="C29" s="23"/>
      <c r="D29" s="24" t="str">
        <f aca="false">IF($C29="","",YEAR($C29)-IF(MONTH($C29)&lt;4,1,0))</f>
        <v/>
      </c>
      <c r="E29" s="22"/>
      <c r="F29" s="22"/>
      <c r="G29" s="25" t="str">
        <f aca="false">IF($F29="","",IFERROR(VLOOKUP($F29,マスタ!$A$4:$B$17,2,0),"一般"))</f>
        <v/>
      </c>
      <c r="H29" s="26"/>
      <c r="I29" s="27"/>
      <c r="J29" s="22"/>
      <c r="K29" s="22"/>
      <c r="L29" s="22"/>
      <c r="M29" s="22"/>
      <c r="N29" s="22"/>
      <c r="O29" s="22"/>
      <c r="P29" s="28" t="str">
        <f aca="false">IF($C29="","",$C29+IF($G29="特管",マスタ!$H$5,マスタ!$H$4))</f>
        <v/>
      </c>
      <c r="Q29" s="23"/>
      <c r="R29" s="28" t="str">
        <f aca="false">IF($C29="","",$C29+マスタ!$H$6)</f>
        <v/>
      </c>
      <c r="S29" s="23"/>
      <c r="T29" s="25" t="str">
        <f aca="true">IF($B29="","",IF(AND($Q29&lt;&gt;"",$S29&lt;&gt;""),"返送完了",IF(AND($Q29="",TODAY()&gt;$P29),"B2・D票 超過 "&amp;TEXT(TODAY()-$P29,"0")&amp;"日",IF(AND($S29="",TODAY()&gt;$R29),"E票 超過 "&amp;TEXT(TODAY()-$R29,"0")&amp;"日",IF($Q29="","B2・D票 あと"&amp;TEXT($P29-TODAY(),"0")&amp;"日","E票 あと"&amp;TEXT($R29-TODAY(),"0")&amp;"日")))))</f>
        <v/>
      </c>
      <c r="U29" s="29"/>
    </row>
    <row r="30" customFormat="false" ht="15" hidden="false" customHeight="false" outlineLevel="0" collapsed="false">
      <c r="A30" s="21" t="str">
        <f aca="false">IF($B30="","",COUNTA($B$7:$B30))</f>
        <v/>
      </c>
      <c r="B30" s="22"/>
      <c r="C30" s="23"/>
      <c r="D30" s="24" t="str">
        <f aca="false">IF($C30="","",YEAR($C30)-IF(MONTH($C30)&lt;4,1,0))</f>
        <v/>
      </c>
      <c r="E30" s="22"/>
      <c r="F30" s="22"/>
      <c r="G30" s="25" t="str">
        <f aca="false">IF($F30="","",IFERROR(VLOOKUP($F30,マスタ!$A$4:$B$17,2,0),"一般"))</f>
        <v/>
      </c>
      <c r="H30" s="26"/>
      <c r="I30" s="27"/>
      <c r="J30" s="22"/>
      <c r="K30" s="22"/>
      <c r="L30" s="22"/>
      <c r="M30" s="22"/>
      <c r="N30" s="22"/>
      <c r="O30" s="22"/>
      <c r="P30" s="28" t="str">
        <f aca="false">IF($C30="","",$C30+IF($G30="特管",マスタ!$H$5,マスタ!$H$4))</f>
        <v/>
      </c>
      <c r="Q30" s="23"/>
      <c r="R30" s="28" t="str">
        <f aca="false">IF($C30="","",$C30+マスタ!$H$6)</f>
        <v/>
      </c>
      <c r="S30" s="23"/>
      <c r="T30" s="25" t="str">
        <f aca="true">IF($B30="","",IF(AND($Q30&lt;&gt;"",$S30&lt;&gt;""),"返送完了",IF(AND($Q30="",TODAY()&gt;$P30),"B2・D票 超過 "&amp;TEXT(TODAY()-$P30,"0")&amp;"日",IF(AND($S30="",TODAY()&gt;$R30),"E票 超過 "&amp;TEXT(TODAY()-$R30,"0")&amp;"日",IF($Q30="","B2・D票 あと"&amp;TEXT($P30-TODAY(),"0")&amp;"日","E票 あと"&amp;TEXT($R30-TODAY(),"0")&amp;"日")))))</f>
        <v/>
      </c>
      <c r="U30" s="29"/>
    </row>
    <row r="31" customFormat="false" ht="15" hidden="false" customHeight="false" outlineLevel="0" collapsed="false">
      <c r="A31" s="21" t="str">
        <f aca="false">IF($B31="","",COUNTA($B$7:$B31))</f>
        <v/>
      </c>
      <c r="B31" s="22"/>
      <c r="C31" s="23"/>
      <c r="D31" s="24" t="str">
        <f aca="false">IF($C31="","",YEAR($C31)-IF(MONTH($C31)&lt;4,1,0))</f>
        <v/>
      </c>
      <c r="E31" s="22"/>
      <c r="F31" s="22"/>
      <c r="G31" s="25" t="str">
        <f aca="false">IF($F31="","",IFERROR(VLOOKUP($F31,マスタ!$A$4:$B$17,2,0),"一般"))</f>
        <v/>
      </c>
      <c r="H31" s="26"/>
      <c r="I31" s="27"/>
      <c r="J31" s="22"/>
      <c r="K31" s="22"/>
      <c r="L31" s="22"/>
      <c r="M31" s="22"/>
      <c r="N31" s="22"/>
      <c r="O31" s="22"/>
      <c r="P31" s="28" t="str">
        <f aca="false">IF($C31="","",$C31+IF($G31="特管",マスタ!$H$5,マスタ!$H$4))</f>
        <v/>
      </c>
      <c r="Q31" s="23"/>
      <c r="R31" s="28" t="str">
        <f aca="false">IF($C31="","",$C31+マスタ!$H$6)</f>
        <v/>
      </c>
      <c r="S31" s="23"/>
      <c r="T31" s="25" t="str">
        <f aca="true">IF($B31="","",IF(AND($Q31&lt;&gt;"",$S31&lt;&gt;""),"返送完了",IF(AND($Q31="",TODAY()&gt;$P31),"B2・D票 超過 "&amp;TEXT(TODAY()-$P31,"0")&amp;"日",IF(AND($S31="",TODAY()&gt;$R31),"E票 超過 "&amp;TEXT(TODAY()-$R31,"0")&amp;"日",IF($Q31="","B2・D票 あと"&amp;TEXT($P31-TODAY(),"0")&amp;"日","E票 あと"&amp;TEXT($R31-TODAY(),"0")&amp;"日")))))</f>
        <v/>
      </c>
      <c r="U31" s="29"/>
    </row>
    <row r="32" customFormat="false" ht="15" hidden="false" customHeight="false" outlineLevel="0" collapsed="false">
      <c r="A32" s="21" t="str">
        <f aca="false">IF($B32="","",COUNTA($B$7:$B32))</f>
        <v/>
      </c>
      <c r="B32" s="22"/>
      <c r="C32" s="23"/>
      <c r="D32" s="24" t="str">
        <f aca="false">IF($C32="","",YEAR($C32)-IF(MONTH($C32)&lt;4,1,0))</f>
        <v/>
      </c>
      <c r="E32" s="22"/>
      <c r="F32" s="22"/>
      <c r="G32" s="25" t="str">
        <f aca="false">IF($F32="","",IFERROR(VLOOKUP($F32,マスタ!$A$4:$B$17,2,0),"一般"))</f>
        <v/>
      </c>
      <c r="H32" s="26"/>
      <c r="I32" s="27"/>
      <c r="J32" s="22"/>
      <c r="K32" s="22"/>
      <c r="L32" s="22"/>
      <c r="M32" s="22"/>
      <c r="N32" s="22"/>
      <c r="O32" s="22"/>
      <c r="P32" s="28" t="str">
        <f aca="false">IF($C32="","",$C32+IF($G32="特管",マスタ!$H$5,マスタ!$H$4))</f>
        <v/>
      </c>
      <c r="Q32" s="23"/>
      <c r="R32" s="28" t="str">
        <f aca="false">IF($C32="","",$C32+マスタ!$H$6)</f>
        <v/>
      </c>
      <c r="S32" s="23"/>
      <c r="T32" s="25" t="str">
        <f aca="true">IF($B32="","",IF(AND($Q32&lt;&gt;"",$S32&lt;&gt;""),"返送完了",IF(AND($Q32="",TODAY()&gt;$P32),"B2・D票 超過 "&amp;TEXT(TODAY()-$P32,"0")&amp;"日",IF(AND($S32="",TODAY()&gt;$R32),"E票 超過 "&amp;TEXT(TODAY()-$R32,"0")&amp;"日",IF($Q32="","B2・D票 あと"&amp;TEXT($P32-TODAY(),"0")&amp;"日","E票 あと"&amp;TEXT($R32-TODAY(),"0")&amp;"日")))))</f>
        <v/>
      </c>
      <c r="U32" s="29"/>
    </row>
    <row r="33" customFormat="false" ht="15" hidden="false" customHeight="false" outlineLevel="0" collapsed="false">
      <c r="A33" s="21" t="str">
        <f aca="false">IF($B33="","",COUNTA($B$7:$B33))</f>
        <v/>
      </c>
      <c r="B33" s="22"/>
      <c r="C33" s="23"/>
      <c r="D33" s="24" t="str">
        <f aca="false">IF($C33="","",YEAR($C33)-IF(MONTH($C33)&lt;4,1,0))</f>
        <v/>
      </c>
      <c r="E33" s="22"/>
      <c r="F33" s="22"/>
      <c r="G33" s="25" t="str">
        <f aca="false">IF($F33="","",IFERROR(VLOOKUP($F33,マスタ!$A$4:$B$17,2,0),"一般"))</f>
        <v/>
      </c>
      <c r="H33" s="26"/>
      <c r="I33" s="27"/>
      <c r="J33" s="22"/>
      <c r="K33" s="22"/>
      <c r="L33" s="22"/>
      <c r="M33" s="22"/>
      <c r="N33" s="22"/>
      <c r="O33" s="22"/>
      <c r="P33" s="28" t="str">
        <f aca="false">IF($C33="","",$C33+IF($G33="特管",マスタ!$H$5,マスタ!$H$4))</f>
        <v/>
      </c>
      <c r="Q33" s="23"/>
      <c r="R33" s="28" t="str">
        <f aca="false">IF($C33="","",$C33+マスタ!$H$6)</f>
        <v/>
      </c>
      <c r="S33" s="23"/>
      <c r="T33" s="25" t="str">
        <f aca="true">IF($B33="","",IF(AND($Q33&lt;&gt;"",$S33&lt;&gt;""),"返送完了",IF(AND($Q33="",TODAY()&gt;$P33),"B2・D票 超過 "&amp;TEXT(TODAY()-$P33,"0")&amp;"日",IF(AND($S33="",TODAY()&gt;$R33),"E票 超過 "&amp;TEXT(TODAY()-$R33,"0")&amp;"日",IF($Q33="","B2・D票 あと"&amp;TEXT($P33-TODAY(),"0")&amp;"日","E票 あと"&amp;TEXT($R33-TODAY(),"0")&amp;"日")))))</f>
        <v/>
      </c>
      <c r="U33" s="29"/>
    </row>
    <row r="34" customFormat="false" ht="15" hidden="false" customHeight="false" outlineLevel="0" collapsed="false">
      <c r="A34" s="21" t="str">
        <f aca="false">IF($B34="","",COUNTA($B$7:$B34))</f>
        <v/>
      </c>
      <c r="B34" s="22"/>
      <c r="C34" s="23"/>
      <c r="D34" s="24" t="str">
        <f aca="false">IF($C34="","",YEAR($C34)-IF(MONTH($C34)&lt;4,1,0))</f>
        <v/>
      </c>
      <c r="E34" s="22"/>
      <c r="F34" s="22"/>
      <c r="G34" s="25" t="str">
        <f aca="false">IF($F34="","",IFERROR(VLOOKUP($F34,マスタ!$A$4:$B$17,2,0),"一般"))</f>
        <v/>
      </c>
      <c r="H34" s="26"/>
      <c r="I34" s="27"/>
      <c r="J34" s="22"/>
      <c r="K34" s="22"/>
      <c r="L34" s="22"/>
      <c r="M34" s="22"/>
      <c r="N34" s="22"/>
      <c r="O34" s="22"/>
      <c r="P34" s="28" t="str">
        <f aca="false">IF($C34="","",$C34+IF($G34="特管",マスタ!$H$5,マスタ!$H$4))</f>
        <v/>
      </c>
      <c r="Q34" s="23"/>
      <c r="R34" s="28" t="str">
        <f aca="false">IF($C34="","",$C34+マスタ!$H$6)</f>
        <v/>
      </c>
      <c r="S34" s="23"/>
      <c r="T34" s="25" t="str">
        <f aca="true">IF($B34="","",IF(AND($Q34&lt;&gt;"",$S34&lt;&gt;""),"返送完了",IF(AND($Q34="",TODAY()&gt;$P34),"B2・D票 超過 "&amp;TEXT(TODAY()-$P34,"0")&amp;"日",IF(AND($S34="",TODAY()&gt;$R34),"E票 超過 "&amp;TEXT(TODAY()-$R34,"0")&amp;"日",IF($Q34="","B2・D票 あと"&amp;TEXT($P34-TODAY(),"0")&amp;"日","E票 あと"&amp;TEXT($R34-TODAY(),"0")&amp;"日")))))</f>
        <v/>
      </c>
      <c r="U34" s="29"/>
    </row>
    <row r="35" customFormat="false" ht="15" hidden="false" customHeight="false" outlineLevel="0" collapsed="false">
      <c r="A35" s="21" t="str">
        <f aca="false">IF($B35="","",COUNTA($B$7:$B35))</f>
        <v/>
      </c>
      <c r="B35" s="22"/>
      <c r="C35" s="23"/>
      <c r="D35" s="24" t="str">
        <f aca="false">IF($C35="","",YEAR($C35)-IF(MONTH($C35)&lt;4,1,0))</f>
        <v/>
      </c>
      <c r="E35" s="22"/>
      <c r="F35" s="22"/>
      <c r="G35" s="25" t="str">
        <f aca="false">IF($F35="","",IFERROR(VLOOKUP($F35,マスタ!$A$4:$B$17,2,0),"一般"))</f>
        <v/>
      </c>
      <c r="H35" s="26"/>
      <c r="I35" s="27"/>
      <c r="J35" s="22"/>
      <c r="K35" s="22"/>
      <c r="L35" s="22"/>
      <c r="M35" s="22"/>
      <c r="N35" s="22"/>
      <c r="O35" s="22"/>
      <c r="P35" s="28" t="str">
        <f aca="false">IF($C35="","",$C35+IF($G35="特管",マスタ!$H$5,マスタ!$H$4))</f>
        <v/>
      </c>
      <c r="Q35" s="23"/>
      <c r="R35" s="28" t="str">
        <f aca="false">IF($C35="","",$C35+マスタ!$H$6)</f>
        <v/>
      </c>
      <c r="S35" s="23"/>
      <c r="T35" s="25" t="str">
        <f aca="true">IF($B35="","",IF(AND($Q35&lt;&gt;"",$S35&lt;&gt;""),"返送完了",IF(AND($Q35="",TODAY()&gt;$P35),"B2・D票 超過 "&amp;TEXT(TODAY()-$P35,"0")&amp;"日",IF(AND($S35="",TODAY()&gt;$R35),"E票 超過 "&amp;TEXT(TODAY()-$R35,"0")&amp;"日",IF($Q35="","B2・D票 あと"&amp;TEXT($P35-TODAY(),"0")&amp;"日","E票 あと"&amp;TEXT($R35-TODAY(),"0")&amp;"日")))))</f>
        <v/>
      </c>
      <c r="U35" s="29"/>
    </row>
    <row r="36" customFormat="false" ht="15" hidden="false" customHeight="false" outlineLevel="0" collapsed="false">
      <c r="A36" s="21" t="str">
        <f aca="false">IF($B36="","",COUNTA($B$7:$B36))</f>
        <v/>
      </c>
      <c r="B36" s="22"/>
      <c r="C36" s="23"/>
      <c r="D36" s="24" t="str">
        <f aca="false">IF($C36="","",YEAR($C36)-IF(MONTH($C36)&lt;4,1,0))</f>
        <v/>
      </c>
      <c r="E36" s="22"/>
      <c r="F36" s="22"/>
      <c r="G36" s="25" t="str">
        <f aca="false">IF($F36="","",IFERROR(VLOOKUP($F36,マスタ!$A$4:$B$17,2,0),"一般"))</f>
        <v/>
      </c>
      <c r="H36" s="26"/>
      <c r="I36" s="27"/>
      <c r="J36" s="22"/>
      <c r="K36" s="22"/>
      <c r="L36" s="22"/>
      <c r="M36" s="22"/>
      <c r="N36" s="22"/>
      <c r="O36" s="22"/>
      <c r="P36" s="28" t="str">
        <f aca="false">IF($C36="","",$C36+IF($G36="特管",マスタ!$H$5,マスタ!$H$4))</f>
        <v/>
      </c>
      <c r="Q36" s="23"/>
      <c r="R36" s="28" t="str">
        <f aca="false">IF($C36="","",$C36+マスタ!$H$6)</f>
        <v/>
      </c>
      <c r="S36" s="23"/>
      <c r="T36" s="25" t="str">
        <f aca="true">IF($B36="","",IF(AND($Q36&lt;&gt;"",$S36&lt;&gt;""),"返送完了",IF(AND($Q36="",TODAY()&gt;$P36),"B2・D票 超過 "&amp;TEXT(TODAY()-$P36,"0")&amp;"日",IF(AND($S36="",TODAY()&gt;$R36),"E票 超過 "&amp;TEXT(TODAY()-$R36,"0")&amp;"日",IF($Q36="","B2・D票 あと"&amp;TEXT($P36-TODAY(),"0")&amp;"日","E票 あと"&amp;TEXT($R36-TODAY(),"0")&amp;"日")))))</f>
        <v/>
      </c>
      <c r="U36" s="29"/>
    </row>
    <row r="37" customFormat="false" ht="15" hidden="false" customHeight="false" outlineLevel="0" collapsed="false">
      <c r="A37" s="21" t="str">
        <f aca="false">IF($B37="","",COUNTA($B$7:$B37))</f>
        <v/>
      </c>
      <c r="B37" s="22"/>
      <c r="C37" s="23"/>
      <c r="D37" s="24" t="str">
        <f aca="false">IF($C37="","",YEAR($C37)-IF(MONTH($C37)&lt;4,1,0))</f>
        <v/>
      </c>
      <c r="E37" s="22"/>
      <c r="F37" s="22"/>
      <c r="G37" s="25" t="str">
        <f aca="false">IF($F37="","",IFERROR(VLOOKUP($F37,マスタ!$A$4:$B$17,2,0),"一般"))</f>
        <v/>
      </c>
      <c r="H37" s="26"/>
      <c r="I37" s="27"/>
      <c r="J37" s="22"/>
      <c r="K37" s="22"/>
      <c r="L37" s="22"/>
      <c r="M37" s="22"/>
      <c r="N37" s="22"/>
      <c r="O37" s="22"/>
      <c r="P37" s="28" t="str">
        <f aca="false">IF($C37="","",$C37+IF($G37="特管",マスタ!$H$5,マスタ!$H$4))</f>
        <v/>
      </c>
      <c r="Q37" s="23"/>
      <c r="R37" s="28" t="str">
        <f aca="false">IF($C37="","",$C37+マスタ!$H$6)</f>
        <v/>
      </c>
      <c r="S37" s="23"/>
      <c r="T37" s="25" t="str">
        <f aca="true">IF($B37="","",IF(AND($Q37&lt;&gt;"",$S37&lt;&gt;""),"返送完了",IF(AND($Q37="",TODAY()&gt;$P37),"B2・D票 超過 "&amp;TEXT(TODAY()-$P37,"0")&amp;"日",IF(AND($S37="",TODAY()&gt;$R37),"E票 超過 "&amp;TEXT(TODAY()-$R37,"0")&amp;"日",IF($Q37="","B2・D票 あと"&amp;TEXT($P37-TODAY(),"0")&amp;"日","E票 あと"&amp;TEXT($R37-TODAY(),"0")&amp;"日")))))</f>
        <v/>
      </c>
      <c r="U37" s="29"/>
    </row>
    <row r="38" customFormat="false" ht="15" hidden="false" customHeight="false" outlineLevel="0" collapsed="false">
      <c r="A38" s="21" t="str">
        <f aca="false">IF($B38="","",COUNTA($B$7:$B38))</f>
        <v/>
      </c>
      <c r="B38" s="22"/>
      <c r="C38" s="23"/>
      <c r="D38" s="24" t="str">
        <f aca="false">IF($C38="","",YEAR($C38)-IF(MONTH($C38)&lt;4,1,0))</f>
        <v/>
      </c>
      <c r="E38" s="22"/>
      <c r="F38" s="22"/>
      <c r="G38" s="25" t="str">
        <f aca="false">IF($F38="","",IFERROR(VLOOKUP($F38,マスタ!$A$4:$B$17,2,0),"一般"))</f>
        <v/>
      </c>
      <c r="H38" s="26"/>
      <c r="I38" s="27"/>
      <c r="J38" s="22"/>
      <c r="K38" s="22"/>
      <c r="L38" s="22"/>
      <c r="M38" s="22"/>
      <c r="N38" s="22"/>
      <c r="O38" s="22"/>
      <c r="P38" s="28" t="str">
        <f aca="false">IF($C38="","",$C38+IF($G38="特管",マスタ!$H$5,マスタ!$H$4))</f>
        <v/>
      </c>
      <c r="Q38" s="23"/>
      <c r="R38" s="28" t="str">
        <f aca="false">IF($C38="","",$C38+マスタ!$H$6)</f>
        <v/>
      </c>
      <c r="S38" s="23"/>
      <c r="T38" s="25" t="str">
        <f aca="true">IF($B38="","",IF(AND($Q38&lt;&gt;"",$S38&lt;&gt;""),"返送完了",IF(AND($Q38="",TODAY()&gt;$P38),"B2・D票 超過 "&amp;TEXT(TODAY()-$P38,"0")&amp;"日",IF(AND($S38="",TODAY()&gt;$R38),"E票 超過 "&amp;TEXT(TODAY()-$R38,"0")&amp;"日",IF($Q38="","B2・D票 あと"&amp;TEXT($P38-TODAY(),"0")&amp;"日","E票 あと"&amp;TEXT($R38-TODAY(),"0")&amp;"日")))))</f>
        <v/>
      </c>
      <c r="U38" s="29"/>
    </row>
    <row r="39" customFormat="false" ht="15" hidden="false" customHeight="false" outlineLevel="0" collapsed="false">
      <c r="A39" s="21" t="str">
        <f aca="false">IF($B39="","",COUNTA($B$7:$B39))</f>
        <v/>
      </c>
      <c r="B39" s="22"/>
      <c r="C39" s="23"/>
      <c r="D39" s="24" t="str">
        <f aca="false">IF($C39="","",YEAR($C39)-IF(MONTH($C39)&lt;4,1,0))</f>
        <v/>
      </c>
      <c r="E39" s="22"/>
      <c r="F39" s="22"/>
      <c r="G39" s="25" t="str">
        <f aca="false">IF($F39="","",IFERROR(VLOOKUP($F39,マスタ!$A$4:$B$17,2,0),"一般"))</f>
        <v/>
      </c>
      <c r="H39" s="26"/>
      <c r="I39" s="27"/>
      <c r="J39" s="22"/>
      <c r="K39" s="22"/>
      <c r="L39" s="22"/>
      <c r="M39" s="22"/>
      <c r="N39" s="22"/>
      <c r="O39" s="22"/>
      <c r="P39" s="28" t="str">
        <f aca="false">IF($C39="","",$C39+IF($G39="特管",マスタ!$H$5,マスタ!$H$4))</f>
        <v/>
      </c>
      <c r="Q39" s="23"/>
      <c r="R39" s="28" t="str">
        <f aca="false">IF($C39="","",$C39+マスタ!$H$6)</f>
        <v/>
      </c>
      <c r="S39" s="23"/>
      <c r="T39" s="25" t="str">
        <f aca="true">IF($B39="","",IF(AND($Q39&lt;&gt;"",$S39&lt;&gt;""),"返送完了",IF(AND($Q39="",TODAY()&gt;$P39),"B2・D票 超過 "&amp;TEXT(TODAY()-$P39,"0")&amp;"日",IF(AND($S39="",TODAY()&gt;$R39),"E票 超過 "&amp;TEXT(TODAY()-$R39,"0")&amp;"日",IF($Q39="","B2・D票 あと"&amp;TEXT($P39-TODAY(),"0")&amp;"日","E票 あと"&amp;TEXT($R39-TODAY(),"0")&amp;"日")))))</f>
        <v/>
      </c>
      <c r="U39" s="29"/>
    </row>
    <row r="40" customFormat="false" ht="15" hidden="false" customHeight="false" outlineLevel="0" collapsed="false">
      <c r="A40" s="21" t="str">
        <f aca="false">IF($B40="","",COUNTA($B$7:$B40))</f>
        <v/>
      </c>
      <c r="B40" s="22"/>
      <c r="C40" s="23"/>
      <c r="D40" s="24" t="str">
        <f aca="false">IF($C40="","",YEAR($C40)-IF(MONTH($C40)&lt;4,1,0))</f>
        <v/>
      </c>
      <c r="E40" s="22"/>
      <c r="F40" s="22"/>
      <c r="G40" s="25" t="str">
        <f aca="false">IF($F40="","",IFERROR(VLOOKUP($F40,マスタ!$A$4:$B$17,2,0),"一般"))</f>
        <v/>
      </c>
      <c r="H40" s="26"/>
      <c r="I40" s="27"/>
      <c r="J40" s="22"/>
      <c r="K40" s="22"/>
      <c r="L40" s="22"/>
      <c r="M40" s="22"/>
      <c r="N40" s="22"/>
      <c r="O40" s="22"/>
      <c r="P40" s="28" t="str">
        <f aca="false">IF($C40="","",$C40+IF($G40="特管",マスタ!$H$5,マスタ!$H$4))</f>
        <v/>
      </c>
      <c r="Q40" s="23"/>
      <c r="R40" s="28" t="str">
        <f aca="false">IF($C40="","",$C40+マスタ!$H$6)</f>
        <v/>
      </c>
      <c r="S40" s="23"/>
      <c r="T40" s="25" t="str">
        <f aca="true">IF($B40="","",IF(AND($Q40&lt;&gt;"",$S40&lt;&gt;""),"返送完了",IF(AND($Q40="",TODAY()&gt;$P40),"B2・D票 超過 "&amp;TEXT(TODAY()-$P40,"0")&amp;"日",IF(AND($S40="",TODAY()&gt;$R40),"E票 超過 "&amp;TEXT(TODAY()-$R40,"0")&amp;"日",IF($Q40="","B2・D票 あと"&amp;TEXT($P40-TODAY(),"0")&amp;"日","E票 あと"&amp;TEXT($R40-TODAY(),"0")&amp;"日")))))</f>
        <v/>
      </c>
      <c r="U40" s="29"/>
    </row>
    <row r="41" customFormat="false" ht="15" hidden="false" customHeight="false" outlineLevel="0" collapsed="false">
      <c r="A41" s="21" t="str">
        <f aca="false">IF($B41="","",COUNTA($B$7:$B41))</f>
        <v/>
      </c>
      <c r="B41" s="22"/>
      <c r="C41" s="23"/>
      <c r="D41" s="24" t="str">
        <f aca="false">IF($C41="","",YEAR($C41)-IF(MONTH($C41)&lt;4,1,0))</f>
        <v/>
      </c>
      <c r="E41" s="22"/>
      <c r="F41" s="22"/>
      <c r="G41" s="25" t="str">
        <f aca="false">IF($F41="","",IFERROR(VLOOKUP($F41,マスタ!$A$4:$B$17,2,0),"一般"))</f>
        <v/>
      </c>
      <c r="H41" s="26"/>
      <c r="I41" s="27"/>
      <c r="J41" s="22"/>
      <c r="K41" s="22"/>
      <c r="L41" s="22"/>
      <c r="M41" s="22"/>
      <c r="N41" s="22"/>
      <c r="O41" s="22"/>
      <c r="P41" s="28" t="str">
        <f aca="false">IF($C41="","",$C41+IF($G41="特管",マスタ!$H$5,マスタ!$H$4))</f>
        <v/>
      </c>
      <c r="Q41" s="23"/>
      <c r="R41" s="28" t="str">
        <f aca="false">IF($C41="","",$C41+マスタ!$H$6)</f>
        <v/>
      </c>
      <c r="S41" s="23"/>
      <c r="T41" s="25" t="str">
        <f aca="true">IF($B41="","",IF(AND($Q41&lt;&gt;"",$S41&lt;&gt;""),"返送完了",IF(AND($Q41="",TODAY()&gt;$P41),"B2・D票 超過 "&amp;TEXT(TODAY()-$P41,"0")&amp;"日",IF(AND($S41="",TODAY()&gt;$R41),"E票 超過 "&amp;TEXT(TODAY()-$R41,"0")&amp;"日",IF($Q41="","B2・D票 あと"&amp;TEXT($P41-TODAY(),"0")&amp;"日","E票 あと"&amp;TEXT($R41-TODAY(),"0")&amp;"日")))))</f>
        <v/>
      </c>
      <c r="U41" s="29"/>
    </row>
    <row r="42" customFormat="false" ht="15" hidden="false" customHeight="false" outlineLevel="0" collapsed="false">
      <c r="A42" s="21" t="str">
        <f aca="false">IF($B42="","",COUNTA($B$7:$B42))</f>
        <v/>
      </c>
      <c r="B42" s="22"/>
      <c r="C42" s="23"/>
      <c r="D42" s="24" t="str">
        <f aca="false">IF($C42="","",YEAR($C42)-IF(MONTH($C42)&lt;4,1,0))</f>
        <v/>
      </c>
      <c r="E42" s="22"/>
      <c r="F42" s="22"/>
      <c r="G42" s="25" t="str">
        <f aca="false">IF($F42="","",IFERROR(VLOOKUP($F42,マスタ!$A$4:$B$17,2,0),"一般"))</f>
        <v/>
      </c>
      <c r="H42" s="26"/>
      <c r="I42" s="27"/>
      <c r="J42" s="22"/>
      <c r="K42" s="22"/>
      <c r="L42" s="22"/>
      <c r="M42" s="22"/>
      <c r="N42" s="22"/>
      <c r="O42" s="22"/>
      <c r="P42" s="28" t="str">
        <f aca="false">IF($C42="","",$C42+IF($G42="特管",マスタ!$H$5,マスタ!$H$4))</f>
        <v/>
      </c>
      <c r="Q42" s="23"/>
      <c r="R42" s="28" t="str">
        <f aca="false">IF($C42="","",$C42+マスタ!$H$6)</f>
        <v/>
      </c>
      <c r="S42" s="23"/>
      <c r="T42" s="25" t="str">
        <f aca="true">IF($B42="","",IF(AND($Q42&lt;&gt;"",$S42&lt;&gt;""),"返送完了",IF(AND($Q42="",TODAY()&gt;$P42),"B2・D票 超過 "&amp;TEXT(TODAY()-$P42,"0")&amp;"日",IF(AND($S42="",TODAY()&gt;$R42),"E票 超過 "&amp;TEXT(TODAY()-$R42,"0")&amp;"日",IF($Q42="","B2・D票 あと"&amp;TEXT($P42-TODAY(),"0")&amp;"日","E票 あと"&amp;TEXT($R42-TODAY(),"0")&amp;"日")))))</f>
        <v/>
      </c>
      <c r="U42" s="29"/>
    </row>
    <row r="43" customFormat="false" ht="15" hidden="false" customHeight="false" outlineLevel="0" collapsed="false">
      <c r="A43" s="21" t="str">
        <f aca="false">IF($B43="","",COUNTA($B$7:$B43))</f>
        <v/>
      </c>
      <c r="B43" s="22"/>
      <c r="C43" s="23"/>
      <c r="D43" s="24" t="str">
        <f aca="false">IF($C43="","",YEAR($C43)-IF(MONTH($C43)&lt;4,1,0))</f>
        <v/>
      </c>
      <c r="E43" s="22"/>
      <c r="F43" s="22"/>
      <c r="G43" s="25" t="str">
        <f aca="false">IF($F43="","",IFERROR(VLOOKUP($F43,マスタ!$A$4:$B$17,2,0),"一般"))</f>
        <v/>
      </c>
      <c r="H43" s="26"/>
      <c r="I43" s="27"/>
      <c r="J43" s="22"/>
      <c r="K43" s="22"/>
      <c r="L43" s="22"/>
      <c r="M43" s="22"/>
      <c r="N43" s="22"/>
      <c r="O43" s="22"/>
      <c r="P43" s="28" t="str">
        <f aca="false">IF($C43="","",$C43+IF($G43="特管",マスタ!$H$5,マスタ!$H$4))</f>
        <v/>
      </c>
      <c r="Q43" s="23"/>
      <c r="R43" s="28" t="str">
        <f aca="false">IF($C43="","",$C43+マスタ!$H$6)</f>
        <v/>
      </c>
      <c r="S43" s="23"/>
      <c r="T43" s="25" t="str">
        <f aca="true">IF($B43="","",IF(AND($Q43&lt;&gt;"",$S43&lt;&gt;""),"返送完了",IF(AND($Q43="",TODAY()&gt;$P43),"B2・D票 超過 "&amp;TEXT(TODAY()-$P43,"0")&amp;"日",IF(AND($S43="",TODAY()&gt;$R43),"E票 超過 "&amp;TEXT(TODAY()-$R43,"0")&amp;"日",IF($Q43="","B2・D票 あと"&amp;TEXT($P43-TODAY(),"0")&amp;"日","E票 あと"&amp;TEXT($R43-TODAY(),"0")&amp;"日")))))</f>
        <v/>
      </c>
      <c r="U43" s="29"/>
    </row>
    <row r="44" customFormat="false" ht="15" hidden="false" customHeight="false" outlineLevel="0" collapsed="false">
      <c r="A44" s="21" t="str">
        <f aca="false">IF($B44="","",COUNTA($B$7:$B44))</f>
        <v/>
      </c>
      <c r="B44" s="22"/>
      <c r="C44" s="23"/>
      <c r="D44" s="24" t="str">
        <f aca="false">IF($C44="","",YEAR($C44)-IF(MONTH($C44)&lt;4,1,0))</f>
        <v/>
      </c>
      <c r="E44" s="22"/>
      <c r="F44" s="22"/>
      <c r="G44" s="25" t="str">
        <f aca="false">IF($F44="","",IFERROR(VLOOKUP($F44,マスタ!$A$4:$B$17,2,0),"一般"))</f>
        <v/>
      </c>
      <c r="H44" s="26"/>
      <c r="I44" s="27"/>
      <c r="J44" s="22"/>
      <c r="K44" s="22"/>
      <c r="L44" s="22"/>
      <c r="M44" s="22"/>
      <c r="N44" s="22"/>
      <c r="O44" s="22"/>
      <c r="P44" s="28" t="str">
        <f aca="false">IF($C44="","",$C44+IF($G44="特管",マスタ!$H$5,マスタ!$H$4))</f>
        <v/>
      </c>
      <c r="Q44" s="23"/>
      <c r="R44" s="28" t="str">
        <f aca="false">IF($C44="","",$C44+マスタ!$H$6)</f>
        <v/>
      </c>
      <c r="S44" s="23"/>
      <c r="T44" s="25" t="str">
        <f aca="true">IF($B44="","",IF(AND($Q44&lt;&gt;"",$S44&lt;&gt;""),"返送完了",IF(AND($Q44="",TODAY()&gt;$P44),"B2・D票 超過 "&amp;TEXT(TODAY()-$P44,"0")&amp;"日",IF(AND($S44="",TODAY()&gt;$R44),"E票 超過 "&amp;TEXT(TODAY()-$R44,"0")&amp;"日",IF($Q44="","B2・D票 あと"&amp;TEXT($P44-TODAY(),"0")&amp;"日","E票 あと"&amp;TEXT($R44-TODAY(),"0")&amp;"日")))))</f>
        <v/>
      </c>
      <c r="U44" s="29"/>
    </row>
    <row r="45" customFormat="false" ht="15" hidden="false" customHeight="false" outlineLevel="0" collapsed="false">
      <c r="A45" s="21" t="str">
        <f aca="false">IF($B45="","",COUNTA($B$7:$B45))</f>
        <v/>
      </c>
      <c r="B45" s="22"/>
      <c r="C45" s="23"/>
      <c r="D45" s="24" t="str">
        <f aca="false">IF($C45="","",YEAR($C45)-IF(MONTH($C45)&lt;4,1,0))</f>
        <v/>
      </c>
      <c r="E45" s="22"/>
      <c r="F45" s="22"/>
      <c r="G45" s="25" t="str">
        <f aca="false">IF($F45="","",IFERROR(VLOOKUP($F45,マスタ!$A$4:$B$17,2,0),"一般"))</f>
        <v/>
      </c>
      <c r="H45" s="26"/>
      <c r="I45" s="27"/>
      <c r="J45" s="22"/>
      <c r="K45" s="22"/>
      <c r="L45" s="22"/>
      <c r="M45" s="22"/>
      <c r="N45" s="22"/>
      <c r="O45" s="22"/>
      <c r="P45" s="28" t="str">
        <f aca="false">IF($C45="","",$C45+IF($G45="特管",マスタ!$H$5,マスタ!$H$4))</f>
        <v/>
      </c>
      <c r="Q45" s="23"/>
      <c r="R45" s="28" t="str">
        <f aca="false">IF($C45="","",$C45+マスタ!$H$6)</f>
        <v/>
      </c>
      <c r="S45" s="23"/>
      <c r="T45" s="25" t="str">
        <f aca="true">IF($B45="","",IF(AND($Q45&lt;&gt;"",$S45&lt;&gt;""),"返送完了",IF(AND($Q45="",TODAY()&gt;$P45),"B2・D票 超過 "&amp;TEXT(TODAY()-$P45,"0")&amp;"日",IF(AND($S45="",TODAY()&gt;$R45),"E票 超過 "&amp;TEXT(TODAY()-$R45,"0")&amp;"日",IF($Q45="","B2・D票 あと"&amp;TEXT($P45-TODAY(),"0")&amp;"日","E票 あと"&amp;TEXT($R45-TODAY(),"0")&amp;"日")))))</f>
        <v/>
      </c>
      <c r="U45" s="29"/>
    </row>
    <row r="46" customFormat="false" ht="15" hidden="false" customHeight="false" outlineLevel="0" collapsed="false">
      <c r="A46" s="21" t="str">
        <f aca="false">IF($B46="","",COUNTA($B$7:$B46))</f>
        <v/>
      </c>
      <c r="B46" s="22"/>
      <c r="C46" s="23"/>
      <c r="D46" s="24" t="str">
        <f aca="false">IF($C46="","",YEAR($C46)-IF(MONTH($C46)&lt;4,1,0))</f>
        <v/>
      </c>
      <c r="E46" s="22"/>
      <c r="F46" s="22"/>
      <c r="G46" s="25" t="str">
        <f aca="false">IF($F46="","",IFERROR(VLOOKUP($F46,マスタ!$A$4:$B$17,2,0),"一般"))</f>
        <v/>
      </c>
      <c r="H46" s="26"/>
      <c r="I46" s="27"/>
      <c r="J46" s="22"/>
      <c r="K46" s="22"/>
      <c r="L46" s="22"/>
      <c r="M46" s="22"/>
      <c r="N46" s="22"/>
      <c r="O46" s="22"/>
      <c r="P46" s="28" t="str">
        <f aca="false">IF($C46="","",$C46+IF($G46="特管",マスタ!$H$5,マスタ!$H$4))</f>
        <v/>
      </c>
      <c r="Q46" s="23"/>
      <c r="R46" s="28" t="str">
        <f aca="false">IF($C46="","",$C46+マスタ!$H$6)</f>
        <v/>
      </c>
      <c r="S46" s="23"/>
      <c r="T46" s="25" t="str">
        <f aca="true">IF($B46="","",IF(AND($Q46&lt;&gt;"",$S46&lt;&gt;""),"返送完了",IF(AND($Q46="",TODAY()&gt;$P46),"B2・D票 超過 "&amp;TEXT(TODAY()-$P46,"0")&amp;"日",IF(AND($S46="",TODAY()&gt;$R46),"E票 超過 "&amp;TEXT(TODAY()-$R46,"0")&amp;"日",IF($Q46="","B2・D票 あと"&amp;TEXT($P46-TODAY(),"0")&amp;"日","E票 あと"&amp;TEXT($R46-TODAY(),"0")&amp;"日")))))</f>
        <v/>
      </c>
      <c r="U46" s="29"/>
    </row>
    <row r="47" customFormat="false" ht="15" hidden="false" customHeight="false" outlineLevel="0" collapsed="false">
      <c r="A47" s="21" t="str">
        <f aca="false">IF($B47="","",COUNTA($B$7:$B47))</f>
        <v/>
      </c>
      <c r="B47" s="22"/>
      <c r="C47" s="23"/>
      <c r="D47" s="24" t="str">
        <f aca="false">IF($C47="","",YEAR($C47)-IF(MONTH($C47)&lt;4,1,0))</f>
        <v/>
      </c>
      <c r="E47" s="22"/>
      <c r="F47" s="22"/>
      <c r="G47" s="25" t="str">
        <f aca="false">IF($F47="","",IFERROR(VLOOKUP($F47,マスタ!$A$4:$B$17,2,0),"一般"))</f>
        <v/>
      </c>
      <c r="H47" s="26"/>
      <c r="I47" s="27"/>
      <c r="J47" s="22"/>
      <c r="K47" s="22"/>
      <c r="L47" s="22"/>
      <c r="M47" s="22"/>
      <c r="N47" s="22"/>
      <c r="O47" s="22"/>
      <c r="P47" s="28" t="str">
        <f aca="false">IF($C47="","",$C47+IF($G47="特管",マスタ!$H$5,マスタ!$H$4))</f>
        <v/>
      </c>
      <c r="Q47" s="23"/>
      <c r="R47" s="28" t="str">
        <f aca="false">IF($C47="","",$C47+マスタ!$H$6)</f>
        <v/>
      </c>
      <c r="S47" s="23"/>
      <c r="T47" s="25" t="str">
        <f aca="true">IF($B47="","",IF(AND($Q47&lt;&gt;"",$S47&lt;&gt;""),"返送完了",IF(AND($Q47="",TODAY()&gt;$P47),"B2・D票 超過 "&amp;TEXT(TODAY()-$P47,"0")&amp;"日",IF(AND($S47="",TODAY()&gt;$R47),"E票 超過 "&amp;TEXT(TODAY()-$R47,"0")&amp;"日",IF($Q47="","B2・D票 あと"&amp;TEXT($P47-TODAY(),"0")&amp;"日","E票 あと"&amp;TEXT($R47-TODAY(),"0")&amp;"日")))))</f>
        <v/>
      </c>
      <c r="U47" s="29"/>
    </row>
    <row r="48" customFormat="false" ht="15" hidden="false" customHeight="false" outlineLevel="0" collapsed="false">
      <c r="A48" s="21" t="str">
        <f aca="false">IF($B48="","",COUNTA($B$7:$B48))</f>
        <v/>
      </c>
      <c r="B48" s="22"/>
      <c r="C48" s="23"/>
      <c r="D48" s="24" t="str">
        <f aca="false">IF($C48="","",YEAR($C48)-IF(MONTH($C48)&lt;4,1,0))</f>
        <v/>
      </c>
      <c r="E48" s="22"/>
      <c r="F48" s="22"/>
      <c r="G48" s="25" t="str">
        <f aca="false">IF($F48="","",IFERROR(VLOOKUP($F48,マスタ!$A$4:$B$17,2,0),"一般"))</f>
        <v/>
      </c>
      <c r="H48" s="26"/>
      <c r="I48" s="27"/>
      <c r="J48" s="22"/>
      <c r="K48" s="22"/>
      <c r="L48" s="22"/>
      <c r="M48" s="22"/>
      <c r="N48" s="22"/>
      <c r="O48" s="22"/>
      <c r="P48" s="28" t="str">
        <f aca="false">IF($C48="","",$C48+IF($G48="特管",マスタ!$H$5,マスタ!$H$4))</f>
        <v/>
      </c>
      <c r="Q48" s="23"/>
      <c r="R48" s="28" t="str">
        <f aca="false">IF($C48="","",$C48+マスタ!$H$6)</f>
        <v/>
      </c>
      <c r="S48" s="23"/>
      <c r="T48" s="25" t="str">
        <f aca="true">IF($B48="","",IF(AND($Q48&lt;&gt;"",$S48&lt;&gt;""),"返送完了",IF(AND($Q48="",TODAY()&gt;$P48),"B2・D票 超過 "&amp;TEXT(TODAY()-$P48,"0")&amp;"日",IF(AND($S48="",TODAY()&gt;$R48),"E票 超過 "&amp;TEXT(TODAY()-$R48,"0")&amp;"日",IF($Q48="","B2・D票 あと"&amp;TEXT($P48-TODAY(),"0")&amp;"日","E票 あと"&amp;TEXT($R48-TODAY(),"0")&amp;"日")))))</f>
        <v/>
      </c>
      <c r="U48" s="29"/>
    </row>
    <row r="49" customFormat="false" ht="15" hidden="false" customHeight="false" outlineLevel="0" collapsed="false">
      <c r="A49" s="21" t="str">
        <f aca="false">IF($B49="","",COUNTA($B$7:$B49))</f>
        <v/>
      </c>
      <c r="B49" s="22"/>
      <c r="C49" s="23"/>
      <c r="D49" s="24" t="str">
        <f aca="false">IF($C49="","",YEAR($C49)-IF(MONTH($C49)&lt;4,1,0))</f>
        <v/>
      </c>
      <c r="E49" s="22"/>
      <c r="F49" s="22"/>
      <c r="G49" s="25" t="str">
        <f aca="false">IF($F49="","",IFERROR(VLOOKUP($F49,マスタ!$A$4:$B$17,2,0),"一般"))</f>
        <v/>
      </c>
      <c r="H49" s="26"/>
      <c r="I49" s="27"/>
      <c r="J49" s="22"/>
      <c r="K49" s="22"/>
      <c r="L49" s="22"/>
      <c r="M49" s="22"/>
      <c r="N49" s="22"/>
      <c r="O49" s="22"/>
      <c r="P49" s="28" t="str">
        <f aca="false">IF($C49="","",$C49+IF($G49="特管",マスタ!$H$5,マスタ!$H$4))</f>
        <v/>
      </c>
      <c r="Q49" s="23"/>
      <c r="R49" s="28" t="str">
        <f aca="false">IF($C49="","",$C49+マスタ!$H$6)</f>
        <v/>
      </c>
      <c r="S49" s="23"/>
      <c r="T49" s="25" t="str">
        <f aca="true">IF($B49="","",IF(AND($Q49&lt;&gt;"",$S49&lt;&gt;""),"返送完了",IF(AND($Q49="",TODAY()&gt;$P49),"B2・D票 超過 "&amp;TEXT(TODAY()-$P49,"0")&amp;"日",IF(AND($S49="",TODAY()&gt;$R49),"E票 超過 "&amp;TEXT(TODAY()-$R49,"0")&amp;"日",IF($Q49="","B2・D票 あと"&amp;TEXT($P49-TODAY(),"0")&amp;"日","E票 あと"&amp;TEXT($R49-TODAY(),"0")&amp;"日")))))</f>
        <v/>
      </c>
      <c r="U49" s="29"/>
    </row>
    <row r="50" customFormat="false" ht="15" hidden="false" customHeight="false" outlineLevel="0" collapsed="false">
      <c r="A50" s="21" t="str">
        <f aca="false">IF($B50="","",COUNTA($B$7:$B50))</f>
        <v/>
      </c>
      <c r="B50" s="22"/>
      <c r="C50" s="23"/>
      <c r="D50" s="24" t="str">
        <f aca="false">IF($C50="","",YEAR($C50)-IF(MONTH($C50)&lt;4,1,0))</f>
        <v/>
      </c>
      <c r="E50" s="22"/>
      <c r="F50" s="22"/>
      <c r="G50" s="25" t="str">
        <f aca="false">IF($F50="","",IFERROR(VLOOKUP($F50,マスタ!$A$4:$B$17,2,0),"一般"))</f>
        <v/>
      </c>
      <c r="H50" s="26"/>
      <c r="I50" s="27"/>
      <c r="J50" s="22"/>
      <c r="K50" s="22"/>
      <c r="L50" s="22"/>
      <c r="M50" s="22"/>
      <c r="N50" s="22"/>
      <c r="O50" s="22"/>
      <c r="P50" s="28" t="str">
        <f aca="false">IF($C50="","",$C50+IF($G50="特管",マスタ!$H$5,マスタ!$H$4))</f>
        <v/>
      </c>
      <c r="Q50" s="23"/>
      <c r="R50" s="28" t="str">
        <f aca="false">IF($C50="","",$C50+マスタ!$H$6)</f>
        <v/>
      </c>
      <c r="S50" s="23"/>
      <c r="T50" s="25" t="str">
        <f aca="true">IF($B50="","",IF(AND($Q50&lt;&gt;"",$S50&lt;&gt;""),"返送完了",IF(AND($Q50="",TODAY()&gt;$P50),"B2・D票 超過 "&amp;TEXT(TODAY()-$P50,"0")&amp;"日",IF(AND($S50="",TODAY()&gt;$R50),"E票 超過 "&amp;TEXT(TODAY()-$R50,"0")&amp;"日",IF($Q50="","B2・D票 あと"&amp;TEXT($P50-TODAY(),"0")&amp;"日","E票 あと"&amp;TEXT($R50-TODAY(),"0")&amp;"日")))))</f>
        <v/>
      </c>
      <c r="U50" s="29"/>
    </row>
    <row r="51" customFormat="false" ht="15" hidden="false" customHeight="false" outlineLevel="0" collapsed="false">
      <c r="A51" s="21" t="str">
        <f aca="false">IF($B51="","",COUNTA($B$7:$B51))</f>
        <v/>
      </c>
      <c r="B51" s="22"/>
      <c r="C51" s="23"/>
      <c r="D51" s="24" t="str">
        <f aca="false">IF($C51="","",YEAR($C51)-IF(MONTH($C51)&lt;4,1,0))</f>
        <v/>
      </c>
      <c r="E51" s="22"/>
      <c r="F51" s="22"/>
      <c r="G51" s="25" t="str">
        <f aca="false">IF($F51="","",IFERROR(VLOOKUP($F51,マスタ!$A$4:$B$17,2,0),"一般"))</f>
        <v/>
      </c>
      <c r="H51" s="26"/>
      <c r="I51" s="27"/>
      <c r="J51" s="22"/>
      <c r="K51" s="22"/>
      <c r="L51" s="22"/>
      <c r="M51" s="22"/>
      <c r="N51" s="22"/>
      <c r="O51" s="22"/>
      <c r="P51" s="28" t="str">
        <f aca="false">IF($C51="","",$C51+IF($G51="特管",マスタ!$H$5,マスタ!$H$4))</f>
        <v/>
      </c>
      <c r="Q51" s="23"/>
      <c r="R51" s="28" t="str">
        <f aca="false">IF($C51="","",$C51+マスタ!$H$6)</f>
        <v/>
      </c>
      <c r="S51" s="23"/>
      <c r="T51" s="25" t="str">
        <f aca="true">IF($B51="","",IF(AND($Q51&lt;&gt;"",$S51&lt;&gt;""),"返送完了",IF(AND($Q51="",TODAY()&gt;$P51),"B2・D票 超過 "&amp;TEXT(TODAY()-$P51,"0")&amp;"日",IF(AND($S51="",TODAY()&gt;$R51),"E票 超過 "&amp;TEXT(TODAY()-$R51,"0")&amp;"日",IF($Q51="","B2・D票 あと"&amp;TEXT($P51-TODAY(),"0")&amp;"日","E票 あと"&amp;TEXT($R51-TODAY(),"0")&amp;"日")))))</f>
        <v/>
      </c>
      <c r="U51" s="29"/>
    </row>
    <row r="52" customFormat="false" ht="15" hidden="false" customHeight="false" outlineLevel="0" collapsed="false">
      <c r="A52" s="21" t="str">
        <f aca="false">IF($B52="","",COUNTA($B$7:$B52))</f>
        <v/>
      </c>
      <c r="B52" s="22"/>
      <c r="C52" s="23"/>
      <c r="D52" s="24" t="str">
        <f aca="false">IF($C52="","",YEAR($C52)-IF(MONTH($C52)&lt;4,1,0))</f>
        <v/>
      </c>
      <c r="E52" s="22"/>
      <c r="F52" s="22"/>
      <c r="G52" s="25" t="str">
        <f aca="false">IF($F52="","",IFERROR(VLOOKUP($F52,マスタ!$A$4:$B$17,2,0),"一般"))</f>
        <v/>
      </c>
      <c r="H52" s="26"/>
      <c r="I52" s="27"/>
      <c r="J52" s="22"/>
      <c r="K52" s="22"/>
      <c r="L52" s="22"/>
      <c r="M52" s="22"/>
      <c r="N52" s="22"/>
      <c r="O52" s="22"/>
      <c r="P52" s="28" t="str">
        <f aca="false">IF($C52="","",$C52+IF($G52="特管",マスタ!$H$5,マスタ!$H$4))</f>
        <v/>
      </c>
      <c r="Q52" s="23"/>
      <c r="R52" s="28" t="str">
        <f aca="false">IF($C52="","",$C52+マスタ!$H$6)</f>
        <v/>
      </c>
      <c r="S52" s="23"/>
      <c r="T52" s="25" t="str">
        <f aca="true">IF($B52="","",IF(AND($Q52&lt;&gt;"",$S52&lt;&gt;""),"返送完了",IF(AND($Q52="",TODAY()&gt;$P52),"B2・D票 超過 "&amp;TEXT(TODAY()-$P52,"0")&amp;"日",IF(AND($S52="",TODAY()&gt;$R52),"E票 超過 "&amp;TEXT(TODAY()-$R52,"0")&amp;"日",IF($Q52="","B2・D票 あと"&amp;TEXT($P52-TODAY(),"0")&amp;"日","E票 あと"&amp;TEXT($R52-TODAY(),"0")&amp;"日")))))</f>
        <v/>
      </c>
      <c r="U52" s="29"/>
    </row>
    <row r="53" customFormat="false" ht="15" hidden="false" customHeight="false" outlineLevel="0" collapsed="false">
      <c r="A53" s="21" t="str">
        <f aca="false">IF($B53="","",COUNTA($B$7:$B53))</f>
        <v/>
      </c>
      <c r="B53" s="22"/>
      <c r="C53" s="23"/>
      <c r="D53" s="24" t="str">
        <f aca="false">IF($C53="","",YEAR($C53)-IF(MONTH($C53)&lt;4,1,0))</f>
        <v/>
      </c>
      <c r="E53" s="22"/>
      <c r="F53" s="22"/>
      <c r="G53" s="25" t="str">
        <f aca="false">IF($F53="","",IFERROR(VLOOKUP($F53,マスタ!$A$4:$B$17,2,0),"一般"))</f>
        <v/>
      </c>
      <c r="H53" s="26"/>
      <c r="I53" s="27"/>
      <c r="J53" s="22"/>
      <c r="K53" s="22"/>
      <c r="L53" s="22"/>
      <c r="M53" s="22"/>
      <c r="N53" s="22"/>
      <c r="O53" s="22"/>
      <c r="P53" s="28" t="str">
        <f aca="false">IF($C53="","",$C53+IF($G53="特管",マスタ!$H$5,マスタ!$H$4))</f>
        <v/>
      </c>
      <c r="Q53" s="23"/>
      <c r="R53" s="28" t="str">
        <f aca="false">IF($C53="","",$C53+マスタ!$H$6)</f>
        <v/>
      </c>
      <c r="S53" s="23"/>
      <c r="T53" s="25" t="str">
        <f aca="true">IF($B53="","",IF(AND($Q53&lt;&gt;"",$S53&lt;&gt;""),"返送完了",IF(AND($Q53="",TODAY()&gt;$P53),"B2・D票 超過 "&amp;TEXT(TODAY()-$P53,"0")&amp;"日",IF(AND($S53="",TODAY()&gt;$R53),"E票 超過 "&amp;TEXT(TODAY()-$R53,"0")&amp;"日",IF($Q53="","B2・D票 あと"&amp;TEXT($P53-TODAY(),"0")&amp;"日","E票 あと"&amp;TEXT($R53-TODAY(),"0")&amp;"日")))))</f>
        <v/>
      </c>
      <c r="U53" s="29"/>
    </row>
    <row r="54" customFormat="false" ht="15" hidden="false" customHeight="false" outlineLevel="0" collapsed="false">
      <c r="A54" s="21" t="str">
        <f aca="false">IF($B54="","",COUNTA($B$7:$B54))</f>
        <v/>
      </c>
      <c r="B54" s="22"/>
      <c r="C54" s="23"/>
      <c r="D54" s="24" t="str">
        <f aca="false">IF($C54="","",YEAR($C54)-IF(MONTH($C54)&lt;4,1,0))</f>
        <v/>
      </c>
      <c r="E54" s="22"/>
      <c r="F54" s="22"/>
      <c r="G54" s="25" t="str">
        <f aca="false">IF($F54="","",IFERROR(VLOOKUP($F54,マスタ!$A$4:$B$17,2,0),"一般"))</f>
        <v/>
      </c>
      <c r="H54" s="26"/>
      <c r="I54" s="27"/>
      <c r="J54" s="22"/>
      <c r="K54" s="22"/>
      <c r="L54" s="22"/>
      <c r="M54" s="22"/>
      <c r="N54" s="22"/>
      <c r="O54" s="22"/>
      <c r="P54" s="28" t="str">
        <f aca="false">IF($C54="","",$C54+IF($G54="特管",マスタ!$H$5,マスタ!$H$4))</f>
        <v/>
      </c>
      <c r="Q54" s="23"/>
      <c r="R54" s="28" t="str">
        <f aca="false">IF($C54="","",$C54+マスタ!$H$6)</f>
        <v/>
      </c>
      <c r="S54" s="23"/>
      <c r="T54" s="25" t="str">
        <f aca="true">IF($B54="","",IF(AND($Q54&lt;&gt;"",$S54&lt;&gt;""),"返送完了",IF(AND($Q54="",TODAY()&gt;$P54),"B2・D票 超過 "&amp;TEXT(TODAY()-$P54,"0")&amp;"日",IF(AND($S54="",TODAY()&gt;$R54),"E票 超過 "&amp;TEXT(TODAY()-$R54,"0")&amp;"日",IF($Q54="","B2・D票 あと"&amp;TEXT($P54-TODAY(),"0")&amp;"日","E票 あと"&amp;TEXT($R54-TODAY(),"0")&amp;"日")))))</f>
        <v/>
      </c>
      <c r="U54" s="29"/>
    </row>
    <row r="55" customFormat="false" ht="15" hidden="false" customHeight="false" outlineLevel="0" collapsed="false">
      <c r="A55" s="21" t="str">
        <f aca="false">IF($B55="","",COUNTA($B$7:$B55))</f>
        <v/>
      </c>
      <c r="B55" s="22"/>
      <c r="C55" s="23"/>
      <c r="D55" s="24" t="str">
        <f aca="false">IF($C55="","",YEAR($C55)-IF(MONTH($C55)&lt;4,1,0))</f>
        <v/>
      </c>
      <c r="E55" s="22"/>
      <c r="F55" s="22"/>
      <c r="G55" s="25" t="str">
        <f aca="false">IF($F55="","",IFERROR(VLOOKUP($F55,マスタ!$A$4:$B$17,2,0),"一般"))</f>
        <v/>
      </c>
      <c r="H55" s="26"/>
      <c r="I55" s="27"/>
      <c r="J55" s="22"/>
      <c r="K55" s="22"/>
      <c r="L55" s="22"/>
      <c r="M55" s="22"/>
      <c r="N55" s="22"/>
      <c r="O55" s="22"/>
      <c r="P55" s="28" t="str">
        <f aca="false">IF($C55="","",$C55+IF($G55="特管",マスタ!$H$5,マスタ!$H$4))</f>
        <v/>
      </c>
      <c r="Q55" s="23"/>
      <c r="R55" s="28" t="str">
        <f aca="false">IF($C55="","",$C55+マスタ!$H$6)</f>
        <v/>
      </c>
      <c r="S55" s="23"/>
      <c r="T55" s="25" t="str">
        <f aca="true">IF($B55="","",IF(AND($Q55&lt;&gt;"",$S55&lt;&gt;""),"返送完了",IF(AND($Q55="",TODAY()&gt;$P55),"B2・D票 超過 "&amp;TEXT(TODAY()-$P55,"0")&amp;"日",IF(AND($S55="",TODAY()&gt;$R55),"E票 超過 "&amp;TEXT(TODAY()-$R55,"0")&amp;"日",IF($Q55="","B2・D票 あと"&amp;TEXT($P55-TODAY(),"0")&amp;"日","E票 あと"&amp;TEXT($R55-TODAY(),"0")&amp;"日")))))</f>
        <v/>
      </c>
      <c r="U55" s="29"/>
    </row>
    <row r="56" customFormat="false" ht="15" hidden="false" customHeight="false" outlineLevel="0" collapsed="false">
      <c r="A56" s="21" t="str">
        <f aca="false">IF($B56="","",COUNTA($B$7:$B56))</f>
        <v/>
      </c>
      <c r="B56" s="22"/>
      <c r="C56" s="23"/>
      <c r="D56" s="24" t="str">
        <f aca="false">IF($C56="","",YEAR($C56)-IF(MONTH($C56)&lt;4,1,0))</f>
        <v/>
      </c>
      <c r="E56" s="22"/>
      <c r="F56" s="22"/>
      <c r="G56" s="25" t="str">
        <f aca="false">IF($F56="","",IFERROR(VLOOKUP($F56,マスタ!$A$4:$B$17,2,0),"一般"))</f>
        <v/>
      </c>
      <c r="H56" s="26"/>
      <c r="I56" s="27"/>
      <c r="J56" s="22"/>
      <c r="K56" s="22"/>
      <c r="L56" s="22"/>
      <c r="M56" s="22"/>
      <c r="N56" s="22"/>
      <c r="O56" s="22"/>
      <c r="P56" s="28" t="str">
        <f aca="false">IF($C56="","",$C56+IF($G56="特管",マスタ!$H$5,マスタ!$H$4))</f>
        <v/>
      </c>
      <c r="Q56" s="23"/>
      <c r="R56" s="28" t="str">
        <f aca="false">IF($C56="","",$C56+マスタ!$H$6)</f>
        <v/>
      </c>
      <c r="S56" s="23"/>
      <c r="T56" s="25" t="str">
        <f aca="true">IF($B56="","",IF(AND($Q56&lt;&gt;"",$S56&lt;&gt;""),"返送完了",IF(AND($Q56="",TODAY()&gt;$P56),"B2・D票 超過 "&amp;TEXT(TODAY()-$P56,"0")&amp;"日",IF(AND($S56="",TODAY()&gt;$R56),"E票 超過 "&amp;TEXT(TODAY()-$R56,"0")&amp;"日",IF($Q56="","B2・D票 あと"&amp;TEXT($P56-TODAY(),"0")&amp;"日","E票 あと"&amp;TEXT($R56-TODAY(),"0")&amp;"日")))))</f>
        <v/>
      </c>
      <c r="U56" s="29"/>
    </row>
    <row r="57" customFormat="false" ht="15" hidden="false" customHeight="false" outlineLevel="0" collapsed="false">
      <c r="A57" s="21" t="str">
        <f aca="false">IF($B57="","",COUNTA($B$7:$B57))</f>
        <v/>
      </c>
      <c r="B57" s="22"/>
      <c r="C57" s="23"/>
      <c r="D57" s="24" t="str">
        <f aca="false">IF($C57="","",YEAR($C57)-IF(MONTH($C57)&lt;4,1,0))</f>
        <v/>
      </c>
      <c r="E57" s="22"/>
      <c r="F57" s="22"/>
      <c r="G57" s="25" t="str">
        <f aca="false">IF($F57="","",IFERROR(VLOOKUP($F57,マスタ!$A$4:$B$17,2,0),"一般"))</f>
        <v/>
      </c>
      <c r="H57" s="26"/>
      <c r="I57" s="27"/>
      <c r="J57" s="22"/>
      <c r="K57" s="22"/>
      <c r="L57" s="22"/>
      <c r="M57" s="22"/>
      <c r="N57" s="22"/>
      <c r="O57" s="22"/>
      <c r="P57" s="28" t="str">
        <f aca="false">IF($C57="","",$C57+IF($G57="特管",マスタ!$H$5,マスタ!$H$4))</f>
        <v/>
      </c>
      <c r="Q57" s="23"/>
      <c r="R57" s="28" t="str">
        <f aca="false">IF($C57="","",$C57+マスタ!$H$6)</f>
        <v/>
      </c>
      <c r="S57" s="23"/>
      <c r="T57" s="25" t="str">
        <f aca="true">IF($B57="","",IF(AND($Q57&lt;&gt;"",$S57&lt;&gt;""),"返送完了",IF(AND($Q57="",TODAY()&gt;$P57),"B2・D票 超過 "&amp;TEXT(TODAY()-$P57,"0")&amp;"日",IF(AND($S57="",TODAY()&gt;$R57),"E票 超過 "&amp;TEXT(TODAY()-$R57,"0")&amp;"日",IF($Q57="","B2・D票 あと"&amp;TEXT($P57-TODAY(),"0")&amp;"日","E票 あと"&amp;TEXT($R57-TODAY(),"0")&amp;"日")))))</f>
        <v/>
      </c>
      <c r="U57" s="29"/>
    </row>
    <row r="58" customFormat="false" ht="15" hidden="false" customHeight="false" outlineLevel="0" collapsed="false">
      <c r="A58" s="21" t="str">
        <f aca="false">IF($B58="","",COUNTA($B$7:$B58))</f>
        <v/>
      </c>
      <c r="B58" s="22"/>
      <c r="C58" s="23"/>
      <c r="D58" s="24" t="str">
        <f aca="false">IF($C58="","",YEAR($C58)-IF(MONTH($C58)&lt;4,1,0))</f>
        <v/>
      </c>
      <c r="E58" s="22"/>
      <c r="F58" s="22"/>
      <c r="G58" s="25" t="str">
        <f aca="false">IF($F58="","",IFERROR(VLOOKUP($F58,マスタ!$A$4:$B$17,2,0),"一般"))</f>
        <v/>
      </c>
      <c r="H58" s="26"/>
      <c r="I58" s="27"/>
      <c r="J58" s="22"/>
      <c r="K58" s="22"/>
      <c r="L58" s="22"/>
      <c r="M58" s="22"/>
      <c r="N58" s="22"/>
      <c r="O58" s="22"/>
      <c r="P58" s="28" t="str">
        <f aca="false">IF($C58="","",$C58+IF($G58="特管",マスタ!$H$5,マスタ!$H$4))</f>
        <v/>
      </c>
      <c r="Q58" s="23"/>
      <c r="R58" s="28" t="str">
        <f aca="false">IF($C58="","",$C58+マスタ!$H$6)</f>
        <v/>
      </c>
      <c r="S58" s="23"/>
      <c r="T58" s="25" t="str">
        <f aca="true">IF($B58="","",IF(AND($Q58&lt;&gt;"",$S58&lt;&gt;""),"返送完了",IF(AND($Q58="",TODAY()&gt;$P58),"B2・D票 超過 "&amp;TEXT(TODAY()-$P58,"0")&amp;"日",IF(AND($S58="",TODAY()&gt;$R58),"E票 超過 "&amp;TEXT(TODAY()-$R58,"0")&amp;"日",IF($Q58="","B2・D票 あと"&amp;TEXT($P58-TODAY(),"0")&amp;"日","E票 あと"&amp;TEXT($R58-TODAY(),"0")&amp;"日")))))</f>
        <v/>
      </c>
      <c r="U58" s="29"/>
    </row>
    <row r="59" customFormat="false" ht="15" hidden="false" customHeight="false" outlineLevel="0" collapsed="false">
      <c r="A59" s="21" t="str">
        <f aca="false">IF($B59="","",COUNTA($B$7:$B59))</f>
        <v/>
      </c>
      <c r="B59" s="22"/>
      <c r="C59" s="23"/>
      <c r="D59" s="24" t="str">
        <f aca="false">IF($C59="","",YEAR($C59)-IF(MONTH($C59)&lt;4,1,0))</f>
        <v/>
      </c>
      <c r="E59" s="22"/>
      <c r="F59" s="22"/>
      <c r="G59" s="25" t="str">
        <f aca="false">IF($F59="","",IFERROR(VLOOKUP($F59,マスタ!$A$4:$B$17,2,0),"一般"))</f>
        <v/>
      </c>
      <c r="H59" s="26"/>
      <c r="I59" s="27"/>
      <c r="J59" s="22"/>
      <c r="K59" s="22"/>
      <c r="L59" s="22"/>
      <c r="M59" s="22"/>
      <c r="N59" s="22"/>
      <c r="O59" s="22"/>
      <c r="P59" s="28" t="str">
        <f aca="false">IF($C59="","",$C59+IF($G59="特管",マスタ!$H$5,マスタ!$H$4))</f>
        <v/>
      </c>
      <c r="Q59" s="23"/>
      <c r="R59" s="28" t="str">
        <f aca="false">IF($C59="","",$C59+マスタ!$H$6)</f>
        <v/>
      </c>
      <c r="S59" s="23"/>
      <c r="T59" s="25" t="str">
        <f aca="true">IF($B59="","",IF(AND($Q59&lt;&gt;"",$S59&lt;&gt;""),"返送完了",IF(AND($Q59="",TODAY()&gt;$P59),"B2・D票 超過 "&amp;TEXT(TODAY()-$P59,"0")&amp;"日",IF(AND($S59="",TODAY()&gt;$R59),"E票 超過 "&amp;TEXT(TODAY()-$R59,"0")&amp;"日",IF($Q59="","B2・D票 あと"&amp;TEXT($P59-TODAY(),"0")&amp;"日","E票 あと"&amp;TEXT($R59-TODAY(),"0")&amp;"日")))))</f>
        <v/>
      </c>
      <c r="U59" s="29"/>
    </row>
    <row r="60" customFormat="false" ht="15" hidden="false" customHeight="false" outlineLevel="0" collapsed="false">
      <c r="A60" s="21" t="str">
        <f aca="false">IF($B60="","",COUNTA($B$7:$B60))</f>
        <v/>
      </c>
      <c r="B60" s="22"/>
      <c r="C60" s="23"/>
      <c r="D60" s="24" t="str">
        <f aca="false">IF($C60="","",YEAR($C60)-IF(MONTH($C60)&lt;4,1,0))</f>
        <v/>
      </c>
      <c r="E60" s="22"/>
      <c r="F60" s="22"/>
      <c r="G60" s="25" t="str">
        <f aca="false">IF($F60="","",IFERROR(VLOOKUP($F60,マスタ!$A$4:$B$17,2,0),"一般"))</f>
        <v/>
      </c>
      <c r="H60" s="26"/>
      <c r="I60" s="27"/>
      <c r="J60" s="22"/>
      <c r="K60" s="22"/>
      <c r="L60" s="22"/>
      <c r="M60" s="22"/>
      <c r="N60" s="22"/>
      <c r="O60" s="22"/>
      <c r="P60" s="28" t="str">
        <f aca="false">IF($C60="","",$C60+IF($G60="特管",マスタ!$H$5,マスタ!$H$4))</f>
        <v/>
      </c>
      <c r="Q60" s="23"/>
      <c r="R60" s="28" t="str">
        <f aca="false">IF($C60="","",$C60+マスタ!$H$6)</f>
        <v/>
      </c>
      <c r="S60" s="23"/>
      <c r="T60" s="25" t="str">
        <f aca="true">IF($B60="","",IF(AND($Q60&lt;&gt;"",$S60&lt;&gt;""),"返送完了",IF(AND($Q60="",TODAY()&gt;$P60),"B2・D票 超過 "&amp;TEXT(TODAY()-$P60,"0")&amp;"日",IF(AND($S60="",TODAY()&gt;$R60),"E票 超過 "&amp;TEXT(TODAY()-$R60,"0")&amp;"日",IF($Q60="","B2・D票 あと"&amp;TEXT($P60-TODAY(),"0")&amp;"日","E票 あと"&amp;TEXT($R60-TODAY(),"0")&amp;"日")))))</f>
        <v/>
      </c>
      <c r="U60" s="29"/>
    </row>
    <row r="61" customFormat="false" ht="15" hidden="false" customHeight="false" outlineLevel="0" collapsed="false">
      <c r="A61" s="21" t="str">
        <f aca="false">IF($B61="","",COUNTA($B$7:$B61))</f>
        <v/>
      </c>
      <c r="B61" s="22"/>
      <c r="C61" s="23"/>
      <c r="D61" s="24" t="str">
        <f aca="false">IF($C61="","",YEAR($C61)-IF(MONTH($C61)&lt;4,1,0))</f>
        <v/>
      </c>
      <c r="E61" s="22"/>
      <c r="F61" s="22"/>
      <c r="G61" s="25" t="str">
        <f aca="false">IF($F61="","",IFERROR(VLOOKUP($F61,マスタ!$A$4:$B$17,2,0),"一般"))</f>
        <v/>
      </c>
      <c r="H61" s="26"/>
      <c r="I61" s="27"/>
      <c r="J61" s="22"/>
      <c r="K61" s="22"/>
      <c r="L61" s="22"/>
      <c r="M61" s="22"/>
      <c r="N61" s="22"/>
      <c r="O61" s="22"/>
      <c r="P61" s="28" t="str">
        <f aca="false">IF($C61="","",$C61+IF($G61="特管",マスタ!$H$5,マスタ!$H$4))</f>
        <v/>
      </c>
      <c r="Q61" s="23"/>
      <c r="R61" s="28" t="str">
        <f aca="false">IF($C61="","",$C61+マスタ!$H$6)</f>
        <v/>
      </c>
      <c r="S61" s="23"/>
      <c r="T61" s="25" t="str">
        <f aca="true">IF($B61="","",IF(AND($Q61&lt;&gt;"",$S61&lt;&gt;""),"返送完了",IF(AND($Q61="",TODAY()&gt;$P61),"B2・D票 超過 "&amp;TEXT(TODAY()-$P61,"0")&amp;"日",IF(AND($S61="",TODAY()&gt;$R61),"E票 超過 "&amp;TEXT(TODAY()-$R61,"0")&amp;"日",IF($Q61="","B2・D票 あと"&amp;TEXT($P61-TODAY(),"0")&amp;"日","E票 あと"&amp;TEXT($R61-TODAY(),"0")&amp;"日")))))</f>
        <v/>
      </c>
      <c r="U61" s="29"/>
    </row>
    <row r="62" customFormat="false" ht="15" hidden="false" customHeight="false" outlineLevel="0" collapsed="false">
      <c r="A62" s="21" t="str">
        <f aca="false">IF($B62="","",COUNTA($B$7:$B62))</f>
        <v/>
      </c>
      <c r="B62" s="22"/>
      <c r="C62" s="23"/>
      <c r="D62" s="24" t="str">
        <f aca="false">IF($C62="","",YEAR($C62)-IF(MONTH($C62)&lt;4,1,0))</f>
        <v/>
      </c>
      <c r="E62" s="22"/>
      <c r="F62" s="22"/>
      <c r="G62" s="25" t="str">
        <f aca="false">IF($F62="","",IFERROR(VLOOKUP($F62,マスタ!$A$4:$B$17,2,0),"一般"))</f>
        <v/>
      </c>
      <c r="H62" s="26"/>
      <c r="I62" s="27"/>
      <c r="J62" s="22"/>
      <c r="K62" s="22"/>
      <c r="L62" s="22"/>
      <c r="M62" s="22"/>
      <c r="N62" s="22"/>
      <c r="O62" s="22"/>
      <c r="P62" s="28" t="str">
        <f aca="false">IF($C62="","",$C62+IF($G62="特管",マスタ!$H$5,マスタ!$H$4))</f>
        <v/>
      </c>
      <c r="Q62" s="23"/>
      <c r="R62" s="28" t="str">
        <f aca="false">IF($C62="","",$C62+マスタ!$H$6)</f>
        <v/>
      </c>
      <c r="S62" s="23"/>
      <c r="T62" s="25" t="str">
        <f aca="true">IF($B62="","",IF(AND($Q62&lt;&gt;"",$S62&lt;&gt;""),"返送完了",IF(AND($Q62="",TODAY()&gt;$P62),"B2・D票 超過 "&amp;TEXT(TODAY()-$P62,"0")&amp;"日",IF(AND($S62="",TODAY()&gt;$R62),"E票 超過 "&amp;TEXT(TODAY()-$R62,"0")&amp;"日",IF($Q62="","B2・D票 あと"&amp;TEXT($P62-TODAY(),"0")&amp;"日","E票 あと"&amp;TEXT($R62-TODAY(),"0")&amp;"日")))))</f>
        <v/>
      </c>
      <c r="U62" s="29"/>
    </row>
    <row r="63" customFormat="false" ht="15" hidden="false" customHeight="false" outlineLevel="0" collapsed="false">
      <c r="A63" s="21" t="str">
        <f aca="false">IF($B63="","",COUNTA($B$7:$B63))</f>
        <v/>
      </c>
      <c r="B63" s="22"/>
      <c r="C63" s="23"/>
      <c r="D63" s="24" t="str">
        <f aca="false">IF($C63="","",YEAR($C63)-IF(MONTH($C63)&lt;4,1,0))</f>
        <v/>
      </c>
      <c r="E63" s="22"/>
      <c r="F63" s="22"/>
      <c r="G63" s="25" t="str">
        <f aca="false">IF($F63="","",IFERROR(VLOOKUP($F63,マスタ!$A$4:$B$17,2,0),"一般"))</f>
        <v/>
      </c>
      <c r="H63" s="26"/>
      <c r="I63" s="27"/>
      <c r="J63" s="22"/>
      <c r="K63" s="22"/>
      <c r="L63" s="22"/>
      <c r="M63" s="22"/>
      <c r="N63" s="22"/>
      <c r="O63" s="22"/>
      <c r="P63" s="28" t="str">
        <f aca="false">IF($C63="","",$C63+IF($G63="特管",マスタ!$H$5,マスタ!$H$4))</f>
        <v/>
      </c>
      <c r="Q63" s="23"/>
      <c r="R63" s="28" t="str">
        <f aca="false">IF($C63="","",$C63+マスタ!$H$6)</f>
        <v/>
      </c>
      <c r="S63" s="23"/>
      <c r="T63" s="25" t="str">
        <f aca="true">IF($B63="","",IF(AND($Q63&lt;&gt;"",$S63&lt;&gt;""),"返送完了",IF(AND($Q63="",TODAY()&gt;$P63),"B2・D票 超過 "&amp;TEXT(TODAY()-$P63,"0")&amp;"日",IF(AND($S63="",TODAY()&gt;$R63),"E票 超過 "&amp;TEXT(TODAY()-$R63,"0")&amp;"日",IF($Q63="","B2・D票 あと"&amp;TEXT($P63-TODAY(),"0")&amp;"日","E票 あと"&amp;TEXT($R63-TODAY(),"0")&amp;"日")))))</f>
        <v/>
      </c>
      <c r="U63" s="29"/>
    </row>
    <row r="64" customFormat="false" ht="15" hidden="false" customHeight="false" outlineLevel="0" collapsed="false">
      <c r="A64" s="21" t="str">
        <f aca="false">IF($B64="","",COUNTA($B$7:$B64))</f>
        <v/>
      </c>
      <c r="B64" s="22"/>
      <c r="C64" s="23"/>
      <c r="D64" s="24" t="str">
        <f aca="false">IF($C64="","",YEAR($C64)-IF(MONTH($C64)&lt;4,1,0))</f>
        <v/>
      </c>
      <c r="E64" s="22"/>
      <c r="F64" s="22"/>
      <c r="G64" s="25" t="str">
        <f aca="false">IF($F64="","",IFERROR(VLOOKUP($F64,マスタ!$A$4:$B$17,2,0),"一般"))</f>
        <v/>
      </c>
      <c r="H64" s="26"/>
      <c r="I64" s="27"/>
      <c r="J64" s="22"/>
      <c r="K64" s="22"/>
      <c r="L64" s="22"/>
      <c r="M64" s="22"/>
      <c r="N64" s="22"/>
      <c r="O64" s="22"/>
      <c r="P64" s="28" t="str">
        <f aca="false">IF($C64="","",$C64+IF($G64="特管",マスタ!$H$5,マスタ!$H$4))</f>
        <v/>
      </c>
      <c r="Q64" s="23"/>
      <c r="R64" s="28" t="str">
        <f aca="false">IF($C64="","",$C64+マスタ!$H$6)</f>
        <v/>
      </c>
      <c r="S64" s="23"/>
      <c r="T64" s="25" t="str">
        <f aca="true">IF($B64="","",IF(AND($Q64&lt;&gt;"",$S64&lt;&gt;""),"返送完了",IF(AND($Q64="",TODAY()&gt;$P64),"B2・D票 超過 "&amp;TEXT(TODAY()-$P64,"0")&amp;"日",IF(AND($S64="",TODAY()&gt;$R64),"E票 超過 "&amp;TEXT(TODAY()-$R64,"0")&amp;"日",IF($Q64="","B2・D票 あと"&amp;TEXT($P64-TODAY(),"0")&amp;"日","E票 あと"&amp;TEXT($R64-TODAY(),"0")&amp;"日")))))</f>
        <v/>
      </c>
      <c r="U64" s="29"/>
    </row>
    <row r="65" customFormat="false" ht="15" hidden="false" customHeight="false" outlineLevel="0" collapsed="false">
      <c r="A65" s="21" t="str">
        <f aca="false">IF($B65="","",COUNTA($B$7:$B65))</f>
        <v/>
      </c>
      <c r="B65" s="22"/>
      <c r="C65" s="23"/>
      <c r="D65" s="24" t="str">
        <f aca="false">IF($C65="","",YEAR($C65)-IF(MONTH($C65)&lt;4,1,0))</f>
        <v/>
      </c>
      <c r="E65" s="22"/>
      <c r="F65" s="22"/>
      <c r="G65" s="25" t="str">
        <f aca="false">IF($F65="","",IFERROR(VLOOKUP($F65,マスタ!$A$4:$B$17,2,0),"一般"))</f>
        <v/>
      </c>
      <c r="H65" s="26"/>
      <c r="I65" s="27"/>
      <c r="J65" s="22"/>
      <c r="K65" s="22"/>
      <c r="L65" s="22"/>
      <c r="M65" s="22"/>
      <c r="N65" s="22"/>
      <c r="O65" s="22"/>
      <c r="P65" s="28" t="str">
        <f aca="false">IF($C65="","",$C65+IF($G65="特管",マスタ!$H$5,マスタ!$H$4))</f>
        <v/>
      </c>
      <c r="Q65" s="23"/>
      <c r="R65" s="28" t="str">
        <f aca="false">IF($C65="","",$C65+マスタ!$H$6)</f>
        <v/>
      </c>
      <c r="S65" s="23"/>
      <c r="T65" s="25" t="str">
        <f aca="true">IF($B65="","",IF(AND($Q65&lt;&gt;"",$S65&lt;&gt;""),"返送完了",IF(AND($Q65="",TODAY()&gt;$P65),"B2・D票 超過 "&amp;TEXT(TODAY()-$P65,"0")&amp;"日",IF(AND($S65="",TODAY()&gt;$R65),"E票 超過 "&amp;TEXT(TODAY()-$R65,"0")&amp;"日",IF($Q65="","B2・D票 あと"&amp;TEXT($P65-TODAY(),"0")&amp;"日","E票 あと"&amp;TEXT($R65-TODAY(),"0")&amp;"日")))))</f>
        <v/>
      </c>
      <c r="U65" s="29"/>
    </row>
    <row r="66" customFormat="false" ht="15" hidden="false" customHeight="false" outlineLevel="0" collapsed="false">
      <c r="A66" s="21" t="str">
        <f aca="false">IF($B66="","",COUNTA($B$7:$B66))</f>
        <v/>
      </c>
      <c r="B66" s="22"/>
      <c r="C66" s="23"/>
      <c r="D66" s="24" t="str">
        <f aca="false">IF($C66="","",YEAR($C66)-IF(MONTH($C66)&lt;4,1,0))</f>
        <v/>
      </c>
      <c r="E66" s="22"/>
      <c r="F66" s="22"/>
      <c r="G66" s="25" t="str">
        <f aca="false">IF($F66="","",IFERROR(VLOOKUP($F66,マスタ!$A$4:$B$17,2,0),"一般"))</f>
        <v/>
      </c>
      <c r="H66" s="26"/>
      <c r="I66" s="27"/>
      <c r="J66" s="22"/>
      <c r="K66" s="22"/>
      <c r="L66" s="22"/>
      <c r="M66" s="22"/>
      <c r="N66" s="22"/>
      <c r="O66" s="22"/>
      <c r="P66" s="28" t="str">
        <f aca="false">IF($C66="","",$C66+IF($G66="特管",マスタ!$H$5,マスタ!$H$4))</f>
        <v/>
      </c>
      <c r="Q66" s="23"/>
      <c r="R66" s="28" t="str">
        <f aca="false">IF($C66="","",$C66+マスタ!$H$6)</f>
        <v/>
      </c>
      <c r="S66" s="23"/>
      <c r="T66" s="25" t="str">
        <f aca="true">IF($B66="","",IF(AND($Q66&lt;&gt;"",$S66&lt;&gt;""),"返送完了",IF(AND($Q66="",TODAY()&gt;$P66),"B2・D票 超過 "&amp;TEXT(TODAY()-$P66,"0")&amp;"日",IF(AND($S66="",TODAY()&gt;$R66),"E票 超過 "&amp;TEXT(TODAY()-$R66,"0")&amp;"日",IF($Q66="","B2・D票 あと"&amp;TEXT($P66-TODAY(),"0")&amp;"日","E票 あと"&amp;TEXT($R66-TODAY(),"0")&amp;"日")))))</f>
        <v/>
      </c>
      <c r="U66" s="29"/>
    </row>
    <row r="67" customFormat="false" ht="15" hidden="false" customHeight="false" outlineLevel="0" collapsed="false">
      <c r="A67" s="21" t="str">
        <f aca="false">IF($B67="","",COUNTA($B$7:$B67))</f>
        <v/>
      </c>
      <c r="B67" s="22"/>
      <c r="C67" s="23"/>
      <c r="D67" s="24" t="str">
        <f aca="false">IF($C67="","",YEAR($C67)-IF(MONTH($C67)&lt;4,1,0))</f>
        <v/>
      </c>
      <c r="E67" s="22"/>
      <c r="F67" s="22"/>
      <c r="G67" s="25" t="str">
        <f aca="false">IF($F67="","",IFERROR(VLOOKUP($F67,マスタ!$A$4:$B$17,2,0),"一般"))</f>
        <v/>
      </c>
      <c r="H67" s="26"/>
      <c r="I67" s="27"/>
      <c r="J67" s="22"/>
      <c r="K67" s="22"/>
      <c r="L67" s="22"/>
      <c r="M67" s="22"/>
      <c r="N67" s="22"/>
      <c r="O67" s="22"/>
      <c r="P67" s="28" t="str">
        <f aca="false">IF($C67="","",$C67+IF($G67="特管",マスタ!$H$5,マスタ!$H$4))</f>
        <v/>
      </c>
      <c r="Q67" s="23"/>
      <c r="R67" s="28" t="str">
        <f aca="false">IF($C67="","",$C67+マスタ!$H$6)</f>
        <v/>
      </c>
      <c r="S67" s="23"/>
      <c r="T67" s="25" t="str">
        <f aca="true">IF($B67="","",IF(AND($Q67&lt;&gt;"",$S67&lt;&gt;""),"返送完了",IF(AND($Q67="",TODAY()&gt;$P67),"B2・D票 超過 "&amp;TEXT(TODAY()-$P67,"0")&amp;"日",IF(AND($S67="",TODAY()&gt;$R67),"E票 超過 "&amp;TEXT(TODAY()-$R67,"0")&amp;"日",IF($Q67="","B2・D票 あと"&amp;TEXT($P67-TODAY(),"0")&amp;"日","E票 あと"&amp;TEXT($R67-TODAY(),"0")&amp;"日")))))</f>
        <v/>
      </c>
      <c r="U67" s="29"/>
    </row>
    <row r="68" customFormat="false" ht="15" hidden="false" customHeight="false" outlineLevel="0" collapsed="false">
      <c r="A68" s="21" t="str">
        <f aca="false">IF($B68="","",COUNTA($B$7:$B68))</f>
        <v/>
      </c>
      <c r="B68" s="22"/>
      <c r="C68" s="23"/>
      <c r="D68" s="24" t="str">
        <f aca="false">IF($C68="","",YEAR($C68)-IF(MONTH($C68)&lt;4,1,0))</f>
        <v/>
      </c>
      <c r="E68" s="22"/>
      <c r="F68" s="22"/>
      <c r="G68" s="25" t="str">
        <f aca="false">IF($F68="","",IFERROR(VLOOKUP($F68,マスタ!$A$4:$B$17,2,0),"一般"))</f>
        <v/>
      </c>
      <c r="H68" s="26"/>
      <c r="I68" s="27"/>
      <c r="J68" s="22"/>
      <c r="K68" s="22"/>
      <c r="L68" s="22"/>
      <c r="M68" s="22"/>
      <c r="N68" s="22"/>
      <c r="O68" s="22"/>
      <c r="P68" s="28" t="str">
        <f aca="false">IF($C68="","",$C68+IF($G68="特管",マスタ!$H$5,マスタ!$H$4))</f>
        <v/>
      </c>
      <c r="Q68" s="23"/>
      <c r="R68" s="28" t="str">
        <f aca="false">IF($C68="","",$C68+マスタ!$H$6)</f>
        <v/>
      </c>
      <c r="S68" s="23"/>
      <c r="T68" s="25" t="str">
        <f aca="true">IF($B68="","",IF(AND($Q68&lt;&gt;"",$S68&lt;&gt;""),"返送完了",IF(AND($Q68="",TODAY()&gt;$P68),"B2・D票 超過 "&amp;TEXT(TODAY()-$P68,"0")&amp;"日",IF(AND($S68="",TODAY()&gt;$R68),"E票 超過 "&amp;TEXT(TODAY()-$R68,"0")&amp;"日",IF($Q68="","B2・D票 あと"&amp;TEXT($P68-TODAY(),"0")&amp;"日","E票 あと"&amp;TEXT($R68-TODAY(),"0")&amp;"日")))))</f>
        <v/>
      </c>
      <c r="U68" s="29"/>
    </row>
    <row r="69" customFormat="false" ht="15" hidden="false" customHeight="false" outlineLevel="0" collapsed="false">
      <c r="A69" s="21" t="str">
        <f aca="false">IF($B69="","",COUNTA($B$7:$B69))</f>
        <v/>
      </c>
      <c r="B69" s="22"/>
      <c r="C69" s="23"/>
      <c r="D69" s="24" t="str">
        <f aca="false">IF($C69="","",YEAR($C69)-IF(MONTH($C69)&lt;4,1,0))</f>
        <v/>
      </c>
      <c r="E69" s="22"/>
      <c r="F69" s="22"/>
      <c r="G69" s="25" t="str">
        <f aca="false">IF($F69="","",IFERROR(VLOOKUP($F69,マスタ!$A$4:$B$17,2,0),"一般"))</f>
        <v/>
      </c>
      <c r="H69" s="26"/>
      <c r="I69" s="27"/>
      <c r="J69" s="22"/>
      <c r="K69" s="22"/>
      <c r="L69" s="22"/>
      <c r="M69" s="22"/>
      <c r="N69" s="22"/>
      <c r="O69" s="22"/>
      <c r="P69" s="28" t="str">
        <f aca="false">IF($C69="","",$C69+IF($G69="特管",マスタ!$H$5,マスタ!$H$4))</f>
        <v/>
      </c>
      <c r="Q69" s="23"/>
      <c r="R69" s="28" t="str">
        <f aca="false">IF($C69="","",$C69+マスタ!$H$6)</f>
        <v/>
      </c>
      <c r="S69" s="23"/>
      <c r="T69" s="25" t="str">
        <f aca="true">IF($B69="","",IF(AND($Q69&lt;&gt;"",$S69&lt;&gt;""),"返送完了",IF(AND($Q69="",TODAY()&gt;$P69),"B2・D票 超過 "&amp;TEXT(TODAY()-$P69,"0")&amp;"日",IF(AND($S69="",TODAY()&gt;$R69),"E票 超過 "&amp;TEXT(TODAY()-$R69,"0")&amp;"日",IF($Q69="","B2・D票 あと"&amp;TEXT($P69-TODAY(),"0")&amp;"日","E票 あと"&amp;TEXT($R69-TODAY(),"0")&amp;"日")))))</f>
        <v/>
      </c>
      <c r="U69" s="29"/>
    </row>
    <row r="70" customFormat="false" ht="15" hidden="false" customHeight="false" outlineLevel="0" collapsed="false">
      <c r="A70" s="21" t="str">
        <f aca="false">IF($B70="","",COUNTA($B$7:$B70))</f>
        <v/>
      </c>
      <c r="B70" s="22"/>
      <c r="C70" s="23"/>
      <c r="D70" s="24" t="str">
        <f aca="false">IF($C70="","",YEAR($C70)-IF(MONTH($C70)&lt;4,1,0))</f>
        <v/>
      </c>
      <c r="E70" s="22"/>
      <c r="F70" s="22"/>
      <c r="G70" s="25" t="str">
        <f aca="false">IF($F70="","",IFERROR(VLOOKUP($F70,マスタ!$A$4:$B$17,2,0),"一般"))</f>
        <v/>
      </c>
      <c r="H70" s="26"/>
      <c r="I70" s="27"/>
      <c r="J70" s="22"/>
      <c r="K70" s="22"/>
      <c r="L70" s="22"/>
      <c r="M70" s="22"/>
      <c r="N70" s="22"/>
      <c r="O70" s="22"/>
      <c r="P70" s="28" t="str">
        <f aca="false">IF($C70="","",$C70+IF($G70="特管",マスタ!$H$5,マスタ!$H$4))</f>
        <v/>
      </c>
      <c r="Q70" s="23"/>
      <c r="R70" s="28" t="str">
        <f aca="false">IF($C70="","",$C70+マスタ!$H$6)</f>
        <v/>
      </c>
      <c r="S70" s="23"/>
      <c r="T70" s="25" t="str">
        <f aca="true">IF($B70="","",IF(AND($Q70&lt;&gt;"",$S70&lt;&gt;""),"返送完了",IF(AND($Q70="",TODAY()&gt;$P70),"B2・D票 超過 "&amp;TEXT(TODAY()-$P70,"0")&amp;"日",IF(AND($S70="",TODAY()&gt;$R70),"E票 超過 "&amp;TEXT(TODAY()-$R70,"0")&amp;"日",IF($Q70="","B2・D票 あと"&amp;TEXT($P70-TODAY(),"0")&amp;"日","E票 あと"&amp;TEXT($R70-TODAY(),"0")&amp;"日")))))</f>
        <v/>
      </c>
      <c r="U70" s="29"/>
    </row>
    <row r="71" customFormat="false" ht="15" hidden="false" customHeight="false" outlineLevel="0" collapsed="false">
      <c r="A71" s="21" t="str">
        <f aca="false">IF($B71="","",COUNTA($B$7:$B71))</f>
        <v/>
      </c>
      <c r="B71" s="22"/>
      <c r="C71" s="23"/>
      <c r="D71" s="24" t="str">
        <f aca="false">IF($C71="","",YEAR($C71)-IF(MONTH($C71)&lt;4,1,0))</f>
        <v/>
      </c>
      <c r="E71" s="22"/>
      <c r="F71" s="22"/>
      <c r="G71" s="25" t="str">
        <f aca="false">IF($F71="","",IFERROR(VLOOKUP($F71,マスタ!$A$4:$B$17,2,0),"一般"))</f>
        <v/>
      </c>
      <c r="H71" s="26"/>
      <c r="I71" s="27"/>
      <c r="J71" s="22"/>
      <c r="K71" s="22"/>
      <c r="L71" s="22"/>
      <c r="M71" s="22"/>
      <c r="N71" s="22"/>
      <c r="O71" s="22"/>
      <c r="P71" s="28" t="str">
        <f aca="false">IF($C71="","",$C71+IF($G71="特管",マスタ!$H$5,マスタ!$H$4))</f>
        <v/>
      </c>
      <c r="Q71" s="23"/>
      <c r="R71" s="28" t="str">
        <f aca="false">IF($C71="","",$C71+マスタ!$H$6)</f>
        <v/>
      </c>
      <c r="S71" s="23"/>
      <c r="T71" s="25" t="str">
        <f aca="true">IF($B71="","",IF(AND($Q71&lt;&gt;"",$S71&lt;&gt;""),"返送完了",IF(AND($Q71="",TODAY()&gt;$P71),"B2・D票 超過 "&amp;TEXT(TODAY()-$P71,"0")&amp;"日",IF(AND($S71="",TODAY()&gt;$R71),"E票 超過 "&amp;TEXT(TODAY()-$R71,"0")&amp;"日",IF($Q71="","B2・D票 あと"&amp;TEXT($P71-TODAY(),"0")&amp;"日","E票 あと"&amp;TEXT($R71-TODAY(),"0")&amp;"日")))))</f>
        <v/>
      </c>
      <c r="U71" s="29"/>
    </row>
    <row r="72" customFormat="false" ht="15" hidden="false" customHeight="false" outlineLevel="0" collapsed="false">
      <c r="A72" s="21" t="str">
        <f aca="false">IF($B72="","",COUNTA($B$7:$B72))</f>
        <v/>
      </c>
      <c r="B72" s="22"/>
      <c r="C72" s="23"/>
      <c r="D72" s="24" t="str">
        <f aca="false">IF($C72="","",YEAR($C72)-IF(MONTH($C72)&lt;4,1,0))</f>
        <v/>
      </c>
      <c r="E72" s="22"/>
      <c r="F72" s="22"/>
      <c r="G72" s="25" t="str">
        <f aca="false">IF($F72="","",IFERROR(VLOOKUP($F72,マスタ!$A$4:$B$17,2,0),"一般"))</f>
        <v/>
      </c>
      <c r="H72" s="26"/>
      <c r="I72" s="27"/>
      <c r="J72" s="22"/>
      <c r="K72" s="22"/>
      <c r="L72" s="22"/>
      <c r="M72" s="22"/>
      <c r="N72" s="22"/>
      <c r="O72" s="22"/>
      <c r="P72" s="28" t="str">
        <f aca="false">IF($C72="","",$C72+IF($G72="特管",マスタ!$H$5,マスタ!$H$4))</f>
        <v/>
      </c>
      <c r="Q72" s="23"/>
      <c r="R72" s="28" t="str">
        <f aca="false">IF($C72="","",$C72+マスタ!$H$6)</f>
        <v/>
      </c>
      <c r="S72" s="23"/>
      <c r="T72" s="25" t="str">
        <f aca="true">IF($B72="","",IF(AND($Q72&lt;&gt;"",$S72&lt;&gt;""),"返送完了",IF(AND($Q72="",TODAY()&gt;$P72),"B2・D票 超過 "&amp;TEXT(TODAY()-$P72,"0")&amp;"日",IF(AND($S72="",TODAY()&gt;$R72),"E票 超過 "&amp;TEXT(TODAY()-$R72,"0")&amp;"日",IF($Q72="","B2・D票 あと"&amp;TEXT($P72-TODAY(),"0")&amp;"日","E票 あと"&amp;TEXT($R72-TODAY(),"0")&amp;"日")))))</f>
        <v/>
      </c>
      <c r="U72" s="29"/>
    </row>
    <row r="73" customFormat="false" ht="15" hidden="false" customHeight="false" outlineLevel="0" collapsed="false">
      <c r="A73" s="21" t="str">
        <f aca="false">IF($B73="","",COUNTA($B$7:$B73))</f>
        <v/>
      </c>
      <c r="B73" s="22"/>
      <c r="C73" s="23"/>
      <c r="D73" s="24" t="str">
        <f aca="false">IF($C73="","",YEAR($C73)-IF(MONTH($C73)&lt;4,1,0))</f>
        <v/>
      </c>
      <c r="E73" s="22"/>
      <c r="F73" s="22"/>
      <c r="G73" s="25" t="str">
        <f aca="false">IF($F73="","",IFERROR(VLOOKUP($F73,マスタ!$A$4:$B$17,2,0),"一般"))</f>
        <v/>
      </c>
      <c r="H73" s="26"/>
      <c r="I73" s="27"/>
      <c r="J73" s="22"/>
      <c r="K73" s="22"/>
      <c r="L73" s="22"/>
      <c r="M73" s="22"/>
      <c r="N73" s="22"/>
      <c r="O73" s="22"/>
      <c r="P73" s="28" t="str">
        <f aca="false">IF($C73="","",$C73+IF($G73="特管",マスタ!$H$5,マスタ!$H$4))</f>
        <v/>
      </c>
      <c r="Q73" s="23"/>
      <c r="R73" s="28" t="str">
        <f aca="false">IF($C73="","",$C73+マスタ!$H$6)</f>
        <v/>
      </c>
      <c r="S73" s="23"/>
      <c r="T73" s="25" t="str">
        <f aca="true">IF($B73="","",IF(AND($Q73&lt;&gt;"",$S73&lt;&gt;""),"返送完了",IF(AND($Q73="",TODAY()&gt;$P73),"B2・D票 超過 "&amp;TEXT(TODAY()-$P73,"0")&amp;"日",IF(AND($S73="",TODAY()&gt;$R73),"E票 超過 "&amp;TEXT(TODAY()-$R73,"0")&amp;"日",IF($Q73="","B2・D票 あと"&amp;TEXT($P73-TODAY(),"0")&amp;"日","E票 あと"&amp;TEXT($R73-TODAY(),"0")&amp;"日")))))</f>
        <v/>
      </c>
      <c r="U73" s="29"/>
    </row>
    <row r="74" customFormat="false" ht="15" hidden="false" customHeight="false" outlineLevel="0" collapsed="false">
      <c r="A74" s="21" t="str">
        <f aca="false">IF($B74="","",COUNTA($B$7:$B74))</f>
        <v/>
      </c>
      <c r="B74" s="22"/>
      <c r="C74" s="23"/>
      <c r="D74" s="24" t="str">
        <f aca="false">IF($C74="","",YEAR($C74)-IF(MONTH($C74)&lt;4,1,0))</f>
        <v/>
      </c>
      <c r="E74" s="22"/>
      <c r="F74" s="22"/>
      <c r="G74" s="25" t="str">
        <f aca="false">IF($F74="","",IFERROR(VLOOKUP($F74,マスタ!$A$4:$B$17,2,0),"一般"))</f>
        <v/>
      </c>
      <c r="H74" s="26"/>
      <c r="I74" s="27"/>
      <c r="J74" s="22"/>
      <c r="K74" s="22"/>
      <c r="L74" s="22"/>
      <c r="M74" s="22"/>
      <c r="N74" s="22"/>
      <c r="O74" s="22"/>
      <c r="P74" s="28" t="str">
        <f aca="false">IF($C74="","",$C74+IF($G74="特管",マスタ!$H$5,マスタ!$H$4))</f>
        <v/>
      </c>
      <c r="Q74" s="23"/>
      <c r="R74" s="28" t="str">
        <f aca="false">IF($C74="","",$C74+マスタ!$H$6)</f>
        <v/>
      </c>
      <c r="S74" s="23"/>
      <c r="T74" s="25" t="str">
        <f aca="true">IF($B74="","",IF(AND($Q74&lt;&gt;"",$S74&lt;&gt;""),"返送完了",IF(AND($Q74="",TODAY()&gt;$P74),"B2・D票 超過 "&amp;TEXT(TODAY()-$P74,"0")&amp;"日",IF(AND($S74="",TODAY()&gt;$R74),"E票 超過 "&amp;TEXT(TODAY()-$R74,"0")&amp;"日",IF($Q74="","B2・D票 あと"&amp;TEXT($P74-TODAY(),"0")&amp;"日","E票 あと"&amp;TEXT($R74-TODAY(),"0")&amp;"日")))))</f>
        <v/>
      </c>
      <c r="U74" s="29"/>
    </row>
    <row r="75" customFormat="false" ht="15" hidden="false" customHeight="false" outlineLevel="0" collapsed="false">
      <c r="A75" s="21" t="str">
        <f aca="false">IF($B75="","",COUNTA($B$7:$B75))</f>
        <v/>
      </c>
      <c r="B75" s="22"/>
      <c r="C75" s="23"/>
      <c r="D75" s="24" t="str">
        <f aca="false">IF($C75="","",YEAR($C75)-IF(MONTH($C75)&lt;4,1,0))</f>
        <v/>
      </c>
      <c r="E75" s="22"/>
      <c r="F75" s="22"/>
      <c r="G75" s="25" t="str">
        <f aca="false">IF($F75="","",IFERROR(VLOOKUP($F75,マスタ!$A$4:$B$17,2,0),"一般"))</f>
        <v/>
      </c>
      <c r="H75" s="26"/>
      <c r="I75" s="27"/>
      <c r="J75" s="22"/>
      <c r="K75" s="22"/>
      <c r="L75" s="22"/>
      <c r="M75" s="22"/>
      <c r="N75" s="22"/>
      <c r="O75" s="22"/>
      <c r="P75" s="28" t="str">
        <f aca="false">IF($C75="","",$C75+IF($G75="特管",マスタ!$H$5,マスタ!$H$4))</f>
        <v/>
      </c>
      <c r="Q75" s="23"/>
      <c r="R75" s="28" t="str">
        <f aca="false">IF($C75="","",$C75+マスタ!$H$6)</f>
        <v/>
      </c>
      <c r="S75" s="23"/>
      <c r="T75" s="25" t="str">
        <f aca="true">IF($B75="","",IF(AND($Q75&lt;&gt;"",$S75&lt;&gt;""),"返送完了",IF(AND($Q75="",TODAY()&gt;$P75),"B2・D票 超過 "&amp;TEXT(TODAY()-$P75,"0")&amp;"日",IF(AND($S75="",TODAY()&gt;$R75),"E票 超過 "&amp;TEXT(TODAY()-$R75,"0")&amp;"日",IF($Q75="","B2・D票 あと"&amp;TEXT($P75-TODAY(),"0")&amp;"日","E票 あと"&amp;TEXT($R75-TODAY(),"0")&amp;"日")))))</f>
        <v/>
      </c>
      <c r="U75" s="29"/>
    </row>
    <row r="76" customFormat="false" ht="15" hidden="false" customHeight="false" outlineLevel="0" collapsed="false">
      <c r="A76" s="21" t="str">
        <f aca="false">IF($B76="","",COUNTA($B$7:$B76))</f>
        <v/>
      </c>
      <c r="B76" s="22"/>
      <c r="C76" s="23"/>
      <c r="D76" s="24" t="str">
        <f aca="false">IF($C76="","",YEAR($C76)-IF(MONTH($C76)&lt;4,1,0))</f>
        <v/>
      </c>
      <c r="E76" s="22"/>
      <c r="F76" s="22"/>
      <c r="G76" s="25" t="str">
        <f aca="false">IF($F76="","",IFERROR(VLOOKUP($F76,マスタ!$A$4:$B$17,2,0),"一般"))</f>
        <v/>
      </c>
      <c r="H76" s="26"/>
      <c r="I76" s="27"/>
      <c r="J76" s="22"/>
      <c r="K76" s="22"/>
      <c r="L76" s="22"/>
      <c r="M76" s="22"/>
      <c r="N76" s="22"/>
      <c r="O76" s="22"/>
      <c r="P76" s="28" t="str">
        <f aca="false">IF($C76="","",$C76+IF($G76="特管",マスタ!$H$5,マスタ!$H$4))</f>
        <v/>
      </c>
      <c r="Q76" s="23"/>
      <c r="R76" s="28" t="str">
        <f aca="false">IF($C76="","",$C76+マスタ!$H$6)</f>
        <v/>
      </c>
      <c r="S76" s="23"/>
      <c r="T76" s="25" t="str">
        <f aca="true">IF($B76="","",IF(AND($Q76&lt;&gt;"",$S76&lt;&gt;""),"返送完了",IF(AND($Q76="",TODAY()&gt;$P76),"B2・D票 超過 "&amp;TEXT(TODAY()-$P76,"0")&amp;"日",IF(AND($S76="",TODAY()&gt;$R76),"E票 超過 "&amp;TEXT(TODAY()-$R76,"0")&amp;"日",IF($Q76="","B2・D票 あと"&amp;TEXT($P76-TODAY(),"0")&amp;"日","E票 あと"&amp;TEXT($R76-TODAY(),"0")&amp;"日")))))</f>
        <v/>
      </c>
      <c r="U76" s="29"/>
    </row>
    <row r="77" customFormat="false" ht="15" hidden="false" customHeight="false" outlineLevel="0" collapsed="false">
      <c r="A77" s="21" t="str">
        <f aca="false">IF($B77="","",COUNTA($B$7:$B77))</f>
        <v/>
      </c>
      <c r="B77" s="22"/>
      <c r="C77" s="23"/>
      <c r="D77" s="24" t="str">
        <f aca="false">IF($C77="","",YEAR($C77)-IF(MONTH($C77)&lt;4,1,0))</f>
        <v/>
      </c>
      <c r="E77" s="22"/>
      <c r="F77" s="22"/>
      <c r="G77" s="25" t="str">
        <f aca="false">IF($F77="","",IFERROR(VLOOKUP($F77,マスタ!$A$4:$B$17,2,0),"一般"))</f>
        <v/>
      </c>
      <c r="H77" s="26"/>
      <c r="I77" s="27"/>
      <c r="J77" s="22"/>
      <c r="K77" s="22"/>
      <c r="L77" s="22"/>
      <c r="M77" s="22"/>
      <c r="N77" s="22"/>
      <c r="O77" s="22"/>
      <c r="P77" s="28" t="str">
        <f aca="false">IF($C77="","",$C77+IF($G77="特管",マスタ!$H$5,マスタ!$H$4))</f>
        <v/>
      </c>
      <c r="Q77" s="23"/>
      <c r="R77" s="28" t="str">
        <f aca="false">IF($C77="","",$C77+マスタ!$H$6)</f>
        <v/>
      </c>
      <c r="S77" s="23"/>
      <c r="T77" s="25" t="str">
        <f aca="true">IF($B77="","",IF(AND($Q77&lt;&gt;"",$S77&lt;&gt;""),"返送完了",IF(AND($Q77="",TODAY()&gt;$P77),"B2・D票 超過 "&amp;TEXT(TODAY()-$P77,"0")&amp;"日",IF(AND($S77="",TODAY()&gt;$R77),"E票 超過 "&amp;TEXT(TODAY()-$R77,"0")&amp;"日",IF($Q77="","B2・D票 あと"&amp;TEXT($P77-TODAY(),"0")&amp;"日","E票 あと"&amp;TEXT($R77-TODAY(),"0")&amp;"日")))))</f>
        <v/>
      </c>
      <c r="U77" s="29"/>
    </row>
    <row r="78" customFormat="false" ht="15" hidden="false" customHeight="false" outlineLevel="0" collapsed="false">
      <c r="A78" s="21" t="str">
        <f aca="false">IF($B78="","",COUNTA($B$7:$B78))</f>
        <v/>
      </c>
      <c r="B78" s="22"/>
      <c r="C78" s="23"/>
      <c r="D78" s="24" t="str">
        <f aca="false">IF($C78="","",YEAR($C78)-IF(MONTH($C78)&lt;4,1,0))</f>
        <v/>
      </c>
      <c r="E78" s="22"/>
      <c r="F78" s="22"/>
      <c r="G78" s="25" t="str">
        <f aca="false">IF($F78="","",IFERROR(VLOOKUP($F78,マスタ!$A$4:$B$17,2,0),"一般"))</f>
        <v/>
      </c>
      <c r="H78" s="26"/>
      <c r="I78" s="27"/>
      <c r="J78" s="22"/>
      <c r="K78" s="22"/>
      <c r="L78" s="22"/>
      <c r="M78" s="22"/>
      <c r="N78" s="22"/>
      <c r="O78" s="22"/>
      <c r="P78" s="28" t="str">
        <f aca="false">IF($C78="","",$C78+IF($G78="特管",マスタ!$H$5,マスタ!$H$4))</f>
        <v/>
      </c>
      <c r="Q78" s="23"/>
      <c r="R78" s="28" t="str">
        <f aca="false">IF($C78="","",$C78+マスタ!$H$6)</f>
        <v/>
      </c>
      <c r="S78" s="23"/>
      <c r="T78" s="25" t="str">
        <f aca="true">IF($B78="","",IF(AND($Q78&lt;&gt;"",$S78&lt;&gt;""),"返送完了",IF(AND($Q78="",TODAY()&gt;$P78),"B2・D票 超過 "&amp;TEXT(TODAY()-$P78,"0")&amp;"日",IF(AND($S78="",TODAY()&gt;$R78),"E票 超過 "&amp;TEXT(TODAY()-$R78,"0")&amp;"日",IF($Q78="","B2・D票 あと"&amp;TEXT($P78-TODAY(),"0")&amp;"日","E票 あと"&amp;TEXT($R78-TODAY(),"0")&amp;"日")))))</f>
        <v/>
      </c>
      <c r="U78" s="29"/>
    </row>
    <row r="79" customFormat="false" ht="15" hidden="false" customHeight="false" outlineLevel="0" collapsed="false">
      <c r="A79" s="21" t="str">
        <f aca="false">IF($B79="","",COUNTA($B$7:$B79))</f>
        <v/>
      </c>
      <c r="B79" s="22"/>
      <c r="C79" s="23"/>
      <c r="D79" s="24" t="str">
        <f aca="false">IF($C79="","",YEAR($C79)-IF(MONTH($C79)&lt;4,1,0))</f>
        <v/>
      </c>
      <c r="E79" s="22"/>
      <c r="F79" s="22"/>
      <c r="G79" s="25" t="str">
        <f aca="false">IF($F79="","",IFERROR(VLOOKUP($F79,マスタ!$A$4:$B$17,2,0),"一般"))</f>
        <v/>
      </c>
      <c r="H79" s="26"/>
      <c r="I79" s="27"/>
      <c r="J79" s="22"/>
      <c r="K79" s="22"/>
      <c r="L79" s="22"/>
      <c r="M79" s="22"/>
      <c r="N79" s="22"/>
      <c r="O79" s="22"/>
      <c r="P79" s="28" t="str">
        <f aca="false">IF($C79="","",$C79+IF($G79="特管",マスタ!$H$5,マスタ!$H$4))</f>
        <v/>
      </c>
      <c r="Q79" s="23"/>
      <c r="R79" s="28" t="str">
        <f aca="false">IF($C79="","",$C79+マスタ!$H$6)</f>
        <v/>
      </c>
      <c r="S79" s="23"/>
      <c r="T79" s="25" t="str">
        <f aca="true">IF($B79="","",IF(AND($Q79&lt;&gt;"",$S79&lt;&gt;""),"返送完了",IF(AND($Q79="",TODAY()&gt;$P79),"B2・D票 超過 "&amp;TEXT(TODAY()-$P79,"0")&amp;"日",IF(AND($S79="",TODAY()&gt;$R79),"E票 超過 "&amp;TEXT(TODAY()-$R79,"0")&amp;"日",IF($Q79="","B2・D票 あと"&amp;TEXT($P79-TODAY(),"0")&amp;"日","E票 あと"&amp;TEXT($R79-TODAY(),"0")&amp;"日")))))</f>
        <v/>
      </c>
      <c r="U79" s="29"/>
    </row>
    <row r="80" customFormat="false" ht="15" hidden="false" customHeight="false" outlineLevel="0" collapsed="false">
      <c r="A80" s="21" t="str">
        <f aca="false">IF($B80="","",COUNTA($B$7:$B80))</f>
        <v/>
      </c>
      <c r="B80" s="22"/>
      <c r="C80" s="23"/>
      <c r="D80" s="24" t="str">
        <f aca="false">IF($C80="","",YEAR($C80)-IF(MONTH($C80)&lt;4,1,0))</f>
        <v/>
      </c>
      <c r="E80" s="22"/>
      <c r="F80" s="22"/>
      <c r="G80" s="25" t="str">
        <f aca="false">IF($F80="","",IFERROR(VLOOKUP($F80,マスタ!$A$4:$B$17,2,0),"一般"))</f>
        <v/>
      </c>
      <c r="H80" s="26"/>
      <c r="I80" s="27"/>
      <c r="J80" s="22"/>
      <c r="K80" s="22"/>
      <c r="L80" s="22"/>
      <c r="M80" s="22"/>
      <c r="N80" s="22"/>
      <c r="O80" s="22"/>
      <c r="P80" s="28" t="str">
        <f aca="false">IF($C80="","",$C80+IF($G80="特管",マスタ!$H$5,マスタ!$H$4))</f>
        <v/>
      </c>
      <c r="Q80" s="23"/>
      <c r="R80" s="28" t="str">
        <f aca="false">IF($C80="","",$C80+マスタ!$H$6)</f>
        <v/>
      </c>
      <c r="S80" s="23"/>
      <c r="T80" s="25" t="str">
        <f aca="true">IF($B80="","",IF(AND($Q80&lt;&gt;"",$S80&lt;&gt;""),"返送完了",IF(AND($Q80="",TODAY()&gt;$P80),"B2・D票 超過 "&amp;TEXT(TODAY()-$P80,"0")&amp;"日",IF(AND($S80="",TODAY()&gt;$R80),"E票 超過 "&amp;TEXT(TODAY()-$R80,"0")&amp;"日",IF($Q80="","B2・D票 あと"&amp;TEXT($P80-TODAY(),"0")&amp;"日","E票 あと"&amp;TEXT($R80-TODAY(),"0")&amp;"日")))))</f>
        <v/>
      </c>
      <c r="U80" s="29"/>
    </row>
    <row r="81" customFormat="false" ht="15" hidden="false" customHeight="false" outlineLevel="0" collapsed="false">
      <c r="A81" s="21" t="str">
        <f aca="false">IF($B81="","",COUNTA($B$7:$B81))</f>
        <v/>
      </c>
      <c r="B81" s="22"/>
      <c r="C81" s="23"/>
      <c r="D81" s="24" t="str">
        <f aca="false">IF($C81="","",YEAR($C81)-IF(MONTH($C81)&lt;4,1,0))</f>
        <v/>
      </c>
      <c r="E81" s="22"/>
      <c r="F81" s="22"/>
      <c r="G81" s="25" t="str">
        <f aca="false">IF($F81="","",IFERROR(VLOOKUP($F81,マスタ!$A$4:$B$17,2,0),"一般"))</f>
        <v/>
      </c>
      <c r="H81" s="26"/>
      <c r="I81" s="27"/>
      <c r="J81" s="22"/>
      <c r="K81" s="22"/>
      <c r="L81" s="22"/>
      <c r="M81" s="22"/>
      <c r="N81" s="22"/>
      <c r="O81" s="22"/>
      <c r="P81" s="28" t="str">
        <f aca="false">IF($C81="","",$C81+IF($G81="特管",マスタ!$H$5,マスタ!$H$4))</f>
        <v/>
      </c>
      <c r="Q81" s="23"/>
      <c r="R81" s="28" t="str">
        <f aca="false">IF($C81="","",$C81+マスタ!$H$6)</f>
        <v/>
      </c>
      <c r="S81" s="23"/>
      <c r="T81" s="25" t="str">
        <f aca="true">IF($B81="","",IF(AND($Q81&lt;&gt;"",$S81&lt;&gt;""),"返送完了",IF(AND($Q81="",TODAY()&gt;$P81),"B2・D票 超過 "&amp;TEXT(TODAY()-$P81,"0")&amp;"日",IF(AND($S81="",TODAY()&gt;$R81),"E票 超過 "&amp;TEXT(TODAY()-$R81,"0")&amp;"日",IF($Q81="","B2・D票 あと"&amp;TEXT($P81-TODAY(),"0")&amp;"日","E票 あと"&amp;TEXT($R81-TODAY(),"0")&amp;"日")))))</f>
        <v/>
      </c>
      <c r="U81" s="29"/>
    </row>
    <row r="82" customFormat="false" ht="15" hidden="false" customHeight="false" outlineLevel="0" collapsed="false">
      <c r="A82" s="21" t="str">
        <f aca="false">IF($B82="","",COUNTA($B$7:$B82))</f>
        <v/>
      </c>
      <c r="B82" s="22"/>
      <c r="C82" s="23"/>
      <c r="D82" s="24" t="str">
        <f aca="false">IF($C82="","",YEAR($C82)-IF(MONTH($C82)&lt;4,1,0))</f>
        <v/>
      </c>
      <c r="E82" s="22"/>
      <c r="F82" s="22"/>
      <c r="G82" s="25" t="str">
        <f aca="false">IF($F82="","",IFERROR(VLOOKUP($F82,マスタ!$A$4:$B$17,2,0),"一般"))</f>
        <v/>
      </c>
      <c r="H82" s="26"/>
      <c r="I82" s="27"/>
      <c r="J82" s="22"/>
      <c r="K82" s="22"/>
      <c r="L82" s="22"/>
      <c r="M82" s="22"/>
      <c r="N82" s="22"/>
      <c r="O82" s="22"/>
      <c r="P82" s="28" t="str">
        <f aca="false">IF($C82="","",$C82+IF($G82="特管",マスタ!$H$5,マスタ!$H$4))</f>
        <v/>
      </c>
      <c r="Q82" s="23"/>
      <c r="R82" s="28" t="str">
        <f aca="false">IF($C82="","",$C82+マスタ!$H$6)</f>
        <v/>
      </c>
      <c r="S82" s="23"/>
      <c r="T82" s="25" t="str">
        <f aca="true">IF($B82="","",IF(AND($Q82&lt;&gt;"",$S82&lt;&gt;""),"返送完了",IF(AND($Q82="",TODAY()&gt;$P82),"B2・D票 超過 "&amp;TEXT(TODAY()-$P82,"0")&amp;"日",IF(AND($S82="",TODAY()&gt;$R82),"E票 超過 "&amp;TEXT(TODAY()-$R82,"0")&amp;"日",IF($Q82="","B2・D票 あと"&amp;TEXT($P82-TODAY(),"0")&amp;"日","E票 あと"&amp;TEXT($R82-TODAY(),"0")&amp;"日")))))</f>
        <v/>
      </c>
      <c r="U82" s="29"/>
    </row>
    <row r="83" customFormat="false" ht="15" hidden="false" customHeight="false" outlineLevel="0" collapsed="false">
      <c r="A83" s="21" t="str">
        <f aca="false">IF($B83="","",COUNTA($B$7:$B83))</f>
        <v/>
      </c>
      <c r="B83" s="22"/>
      <c r="C83" s="23"/>
      <c r="D83" s="24" t="str">
        <f aca="false">IF($C83="","",YEAR($C83)-IF(MONTH($C83)&lt;4,1,0))</f>
        <v/>
      </c>
      <c r="E83" s="22"/>
      <c r="F83" s="22"/>
      <c r="G83" s="25" t="str">
        <f aca="false">IF($F83="","",IFERROR(VLOOKUP($F83,マスタ!$A$4:$B$17,2,0),"一般"))</f>
        <v/>
      </c>
      <c r="H83" s="26"/>
      <c r="I83" s="27"/>
      <c r="J83" s="22"/>
      <c r="K83" s="22"/>
      <c r="L83" s="22"/>
      <c r="M83" s="22"/>
      <c r="N83" s="22"/>
      <c r="O83" s="22"/>
      <c r="P83" s="28" t="str">
        <f aca="false">IF($C83="","",$C83+IF($G83="特管",マスタ!$H$5,マスタ!$H$4))</f>
        <v/>
      </c>
      <c r="Q83" s="23"/>
      <c r="R83" s="28" t="str">
        <f aca="false">IF($C83="","",$C83+マスタ!$H$6)</f>
        <v/>
      </c>
      <c r="S83" s="23"/>
      <c r="T83" s="25" t="str">
        <f aca="true">IF($B83="","",IF(AND($Q83&lt;&gt;"",$S83&lt;&gt;""),"返送完了",IF(AND($Q83="",TODAY()&gt;$P83),"B2・D票 超過 "&amp;TEXT(TODAY()-$P83,"0")&amp;"日",IF(AND($S83="",TODAY()&gt;$R83),"E票 超過 "&amp;TEXT(TODAY()-$R83,"0")&amp;"日",IF($Q83="","B2・D票 あと"&amp;TEXT($P83-TODAY(),"0")&amp;"日","E票 あと"&amp;TEXT($R83-TODAY(),"0")&amp;"日")))))</f>
        <v/>
      </c>
      <c r="U83" s="29"/>
    </row>
    <row r="84" customFormat="false" ht="15" hidden="false" customHeight="false" outlineLevel="0" collapsed="false">
      <c r="A84" s="21" t="str">
        <f aca="false">IF($B84="","",COUNTA($B$7:$B84))</f>
        <v/>
      </c>
      <c r="B84" s="22"/>
      <c r="C84" s="23"/>
      <c r="D84" s="24" t="str">
        <f aca="false">IF($C84="","",YEAR($C84)-IF(MONTH($C84)&lt;4,1,0))</f>
        <v/>
      </c>
      <c r="E84" s="22"/>
      <c r="F84" s="22"/>
      <c r="G84" s="25" t="str">
        <f aca="false">IF($F84="","",IFERROR(VLOOKUP($F84,マスタ!$A$4:$B$17,2,0),"一般"))</f>
        <v/>
      </c>
      <c r="H84" s="26"/>
      <c r="I84" s="27"/>
      <c r="J84" s="22"/>
      <c r="K84" s="22"/>
      <c r="L84" s="22"/>
      <c r="M84" s="22"/>
      <c r="N84" s="22"/>
      <c r="O84" s="22"/>
      <c r="P84" s="28" t="str">
        <f aca="false">IF($C84="","",$C84+IF($G84="特管",マスタ!$H$5,マスタ!$H$4))</f>
        <v/>
      </c>
      <c r="Q84" s="23"/>
      <c r="R84" s="28" t="str">
        <f aca="false">IF($C84="","",$C84+マスタ!$H$6)</f>
        <v/>
      </c>
      <c r="S84" s="23"/>
      <c r="T84" s="25" t="str">
        <f aca="true">IF($B84="","",IF(AND($Q84&lt;&gt;"",$S84&lt;&gt;""),"返送完了",IF(AND($Q84="",TODAY()&gt;$P84),"B2・D票 超過 "&amp;TEXT(TODAY()-$P84,"0")&amp;"日",IF(AND($S84="",TODAY()&gt;$R84),"E票 超過 "&amp;TEXT(TODAY()-$R84,"0")&amp;"日",IF($Q84="","B2・D票 あと"&amp;TEXT($P84-TODAY(),"0")&amp;"日","E票 あと"&amp;TEXT($R84-TODAY(),"0")&amp;"日")))))</f>
        <v/>
      </c>
      <c r="U84" s="29"/>
    </row>
    <row r="85" customFormat="false" ht="15" hidden="false" customHeight="false" outlineLevel="0" collapsed="false">
      <c r="A85" s="21" t="str">
        <f aca="false">IF($B85="","",COUNTA($B$7:$B85))</f>
        <v/>
      </c>
      <c r="B85" s="22"/>
      <c r="C85" s="23"/>
      <c r="D85" s="24" t="str">
        <f aca="false">IF($C85="","",YEAR($C85)-IF(MONTH($C85)&lt;4,1,0))</f>
        <v/>
      </c>
      <c r="E85" s="22"/>
      <c r="F85" s="22"/>
      <c r="G85" s="25" t="str">
        <f aca="false">IF($F85="","",IFERROR(VLOOKUP($F85,マスタ!$A$4:$B$17,2,0),"一般"))</f>
        <v/>
      </c>
      <c r="H85" s="26"/>
      <c r="I85" s="27"/>
      <c r="J85" s="22"/>
      <c r="K85" s="22"/>
      <c r="L85" s="22"/>
      <c r="M85" s="22"/>
      <c r="N85" s="22"/>
      <c r="O85" s="22"/>
      <c r="P85" s="28" t="str">
        <f aca="false">IF($C85="","",$C85+IF($G85="特管",マスタ!$H$5,マスタ!$H$4))</f>
        <v/>
      </c>
      <c r="Q85" s="23"/>
      <c r="R85" s="28" t="str">
        <f aca="false">IF($C85="","",$C85+マスタ!$H$6)</f>
        <v/>
      </c>
      <c r="S85" s="23"/>
      <c r="T85" s="25" t="str">
        <f aca="true">IF($B85="","",IF(AND($Q85&lt;&gt;"",$S85&lt;&gt;""),"返送完了",IF(AND($Q85="",TODAY()&gt;$P85),"B2・D票 超過 "&amp;TEXT(TODAY()-$P85,"0")&amp;"日",IF(AND($S85="",TODAY()&gt;$R85),"E票 超過 "&amp;TEXT(TODAY()-$R85,"0")&amp;"日",IF($Q85="","B2・D票 あと"&amp;TEXT($P85-TODAY(),"0")&amp;"日","E票 あと"&amp;TEXT($R85-TODAY(),"0")&amp;"日")))))</f>
        <v/>
      </c>
      <c r="U85" s="29"/>
    </row>
    <row r="86" customFormat="false" ht="15" hidden="false" customHeight="false" outlineLevel="0" collapsed="false">
      <c r="A86" s="21" t="str">
        <f aca="false">IF($B86="","",COUNTA($B$7:$B86))</f>
        <v/>
      </c>
      <c r="B86" s="22"/>
      <c r="C86" s="23"/>
      <c r="D86" s="24" t="str">
        <f aca="false">IF($C86="","",YEAR($C86)-IF(MONTH($C86)&lt;4,1,0))</f>
        <v/>
      </c>
      <c r="E86" s="22"/>
      <c r="F86" s="22"/>
      <c r="G86" s="25" t="str">
        <f aca="false">IF($F86="","",IFERROR(VLOOKUP($F86,マスタ!$A$4:$B$17,2,0),"一般"))</f>
        <v/>
      </c>
      <c r="H86" s="26"/>
      <c r="I86" s="27"/>
      <c r="J86" s="22"/>
      <c r="K86" s="22"/>
      <c r="L86" s="22"/>
      <c r="M86" s="22"/>
      <c r="N86" s="22"/>
      <c r="O86" s="22"/>
      <c r="P86" s="28" t="str">
        <f aca="false">IF($C86="","",$C86+IF($G86="特管",マスタ!$H$5,マスタ!$H$4))</f>
        <v/>
      </c>
      <c r="Q86" s="23"/>
      <c r="R86" s="28" t="str">
        <f aca="false">IF($C86="","",$C86+マスタ!$H$6)</f>
        <v/>
      </c>
      <c r="S86" s="23"/>
      <c r="T86" s="25" t="str">
        <f aca="true">IF($B86="","",IF(AND($Q86&lt;&gt;"",$S86&lt;&gt;""),"返送完了",IF(AND($Q86="",TODAY()&gt;$P86),"B2・D票 超過 "&amp;TEXT(TODAY()-$P86,"0")&amp;"日",IF(AND($S86="",TODAY()&gt;$R86),"E票 超過 "&amp;TEXT(TODAY()-$R86,"0")&amp;"日",IF($Q86="","B2・D票 あと"&amp;TEXT($P86-TODAY(),"0")&amp;"日","E票 あと"&amp;TEXT($R86-TODAY(),"0")&amp;"日")))))</f>
        <v/>
      </c>
      <c r="U86" s="29"/>
    </row>
    <row r="87" customFormat="false" ht="15" hidden="false" customHeight="false" outlineLevel="0" collapsed="false">
      <c r="A87" s="21" t="str">
        <f aca="false">IF($B87="","",COUNTA($B$7:$B87))</f>
        <v/>
      </c>
      <c r="B87" s="22"/>
      <c r="C87" s="23"/>
      <c r="D87" s="24" t="str">
        <f aca="false">IF($C87="","",YEAR($C87)-IF(MONTH($C87)&lt;4,1,0))</f>
        <v/>
      </c>
      <c r="E87" s="22"/>
      <c r="F87" s="22"/>
      <c r="G87" s="25" t="str">
        <f aca="false">IF($F87="","",IFERROR(VLOOKUP($F87,マスタ!$A$4:$B$17,2,0),"一般"))</f>
        <v/>
      </c>
      <c r="H87" s="26"/>
      <c r="I87" s="27"/>
      <c r="J87" s="22"/>
      <c r="K87" s="22"/>
      <c r="L87" s="22"/>
      <c r="M87" s="22"/>
      <c r="N87" s="22"/>
      <c r="O87" s="22"/>
      <c r="P87" s="28" t="str">
        <f aca="false">IF($C87="","",$C87+IF($G87="特管",マスタ!$H$5,マスタ!$H$4))</f>
        <v/>
      </c>
      <c r="Q87" s="23"/>
      <c r="R87" s="28" t="str">
        <f aca="false">IF($C87="","",$C87+マスタ!$H$6)</f>
        <v/>
      </c>
      <c r="S87" s="23"/>
      <c r="T87" s="25" t="str">
        <f aca="true">IF($B87="","",IF(AND($Q87&lt;&gt;"",$S87&lt;&gt;""),"返送完了",IF(AND($Q87="",TODAY()&gt;$P87),"B2・D票 超過 "&amp;TEXT(TODAY()-$P87,"0")&amp;"日",IF(AND($S87="",TODAY()&gt;$R87),"E票 超過 "&amp;TEXT(TODAY()-$R87,"0")&amp;"日",IF($Q87="","B2・D票 あと"&amp;TEXT($P87-TODAY(),"0")&amp;"日","E票 あと"&amp;TEXT($R87-TODAY(),"0")&amp;"日")))))</f>
        <v/>
      </c>
      <c r="U87" s="29"/>
    </row>
    <row r="88" customFormat="false" ht="15" hidden="false" customHeight="false" outlineLevel="0" collapsed="false">
      <c r="A88" s="21" t="str">
        <f aca="false">IF($B88="","",COUNTA($B$7:$B88))</f>
        <v/>
      </c>
      <c r="B88" s="22"/>
      <c r="C88" s="23"/>
      <c r="D88" s="24" t="str">
        <f aca="false">IF($C88="","",YEAR($C88)-IF(MONTH($C88)&lt;4,1,0))</f>
        <v/>
      </c>
      <c r="E88" s="22"/>
      <c r="F88" s="22"/>
      <c r="G88" s="25" t="str">
        <f aca="false">IF($F88="","",IFERROR(VLOOKUP($F88,マスタ!$A$4:$B$17,2,0),"一般"))</f>
        <v/>
      </c>
      <c r="H88" s="26"/>
      <c r="I88" s="27"/>
      <c r="J88" s="22"/>
      <c r="K88" s="22"/>
      <c r="L88" s="22"/>
      <c r="M88" s="22"/>
      <c r="N88" s="22"/>
      <c r="O88" s="22"/>
      <c r="P88" s="28" t="str">
        <f aca="false">IF($C88="","",$C88+IF($G88="特管",マスタ!$H$5,マスタ!$H$4))</f>
        <v/>
      </c>
      <c r="Q88" s="23"/>
      <c r="R88" s="28" t="str">
        <f aca="false">IF($C88="","",$C88+マスタ!$H$6)</f>
        <v/>
      </c>
      <c r="S88" s="23"/>
      <c r="T88" s="25" t="str">
        <f aca="true">IF($B88="","",IF(AND($Q88&lt;&gt;"",$S88&lt;&gt;""),"返送完了",IF(AND($Q88="",TODAY()&gt;$P88),"B2・D票 超過 "&amp;TEXT(TODAY()-$P88,"0")&amp;"日",IF(AND($S88="",TODAY()&gt;$R88),"E票 超過 "&amp;TEXT(TODAY()-$R88,"0")&amp;"日",IF($Q88="","B2・D票 あと"&amp;TEXT($P88-TODAY(),"0")&amp;"日","E票 あと"&amp;TEXT($R88-TODAY(),"0")&amp;"日")))))</f>
        <v/>
      </c>
      <c r="U88" s="29"/>
    </row>
    <row r="89" customFormat="false" ht="15" hidden="false" customHeight="false" outlineLevel="0" collapsed="false">
      <c r="A89" s="21" t="str">
        <f aca="false">IF($B89="","",COUNTA($B$7:$B89))</f>
        <v/>
      </c>
      <c r="B89" s="22"/>
      <c r="C89" s="23"/>
      <c r="D89" s="24" t="str">
        <f aca="false">IF($C89="","",YEAR($C89)-IF(MONTH($C89)&lt;4,1,0))</f>
        <v/>
      </c>
      <c r="E89" s="22"/>
      <c r="F89" s="22"/>
      <c r="G89" s="25" t="str">
        <f aca="false">IF($F89="","",IFERROR(VLOOKUP($F89,マスタ!$A$4:$B$17,2,0),"一般"))</f>
        <v/>
      </c>
      <c r="H89" s="26"/>
      <c r="I89" s="27"/>
      <c r="J89" s="22"/>
      <c r="K89" s="22"/>
      <c r="L89" s="22"/>
      <c r="M89" s="22"/>
      <c r="N89" s="22"/>
      <c r="O89" s="22"/>
      <c r="P89" s="28" t="str">
        <f aca="false">IF($C89="","",$C89+IF($G89="特管",マスタ!$H$5,マスタ!$H$4))</f>
        <v/>
      </c>
      <c r="Q89" s="23"/>
      <c r="R89" s="28" t="str">
        <f aca="false">IF($C89="","",$C89+マスタ!$H$6)</f>
        <v/>
      </c>
      <c r="S89" s="23"/>
      <c r="T89" s="25" t="str">
        <f aca="true">IF($B89="","",IF(AND($Q89&lt;&gt;"",$S89&lt;&gt;""),"返送完了",IF(AND($Q89="",TODAY()&gt;$P89),"B2・D票 超過 "&amp;TEXT(TODAY()-$P89,"0")&amp;"日",IF(AND($S89="",TODAY()&gt;$R89),"E票 超過 "&amp;TEXT(TODAY()-$R89,"0")&amp;"日",IF($Q89="","B2・D票 あと"&amp;TEXT($P89-TODAY(),"0")&amp;"日","E票 あと"&amp;TEXT($R89-TODAY(),"0")&amp;"日")))))</f>
        <v/>
      </c>
      <c r="U89" s="29"/>
    </row>
    <row r="90" customFormat="false" ht="15" hidden="false" customHeight="false" outlineLevel="0" collapsed="false">
      <c r="A90" s="21" t="str">
        <f aca="false">IF($B90="","",COUNTA($B$7:$B90))</f>
        <v/>
      </c>
      <c r="B90" s="22"/>
      <c r="C90" s="23"/>
      <c r="D90" s="24" t="str">
        <f aca="false">IF($C90="","",YEAR($C90)-IF(MONTH($C90)&lt;4,1,0))</f>
        <v/>
      </c>
      <c r="E90" s="22"/>
      <c r="F90" s="22"/>
      <c r="G90" s="25" t="str">
        <f aca="false">IF($F90="","",IFERROR(VLOOKUP($F90,マスタ!$A$4:$B$17,2,0),"一般"))</f>
        <v/>
      </c>
      <c r="H90" s="26"/>
      <c r="I90" s="27"/>
      <c r="J90" s="22"/>
      <c r="K90" s="22"/>
      <c r="L90" s="22"/>
      <c r="M90" s="22"/>
      <c r="N90" s="22"/>
      <c r="O90" s="22"/>
      <c r="P90" s="28" t="str">
        <f aca="false">IF($C90="","",$C90+IF($G90="特管",マスタ!$H$5,マスタ!$H$4))</f>
        <v/>
      </c>
      <c r="Q90" s="23"/>
      <c r="R90" s="28" t="str">
        <f aca="false">IF($C90="","",$C90+マスタ!$H$6)</f>
        <v/>
      </c>
      <c r="S90" s="23"/>
      <c r="T90" s="25" t="str">
        <f aca="true">IF($B90="","",IF(AND($Q90&lt;&gt;"",$S90&lt;&gt;""),"返送完了",IF(AND($Q90="",TODAY()&gt;$P90),"B2・D票 超過 "&amp;TEXT(TODAY()-$P90,"0")&amp;"日",IF(AND($S90="",TODAY()&gt;$R90),"E票 超過 "&amp;TEXT(TODAY()-$R90,"0")&amp;"日",IF($Q90="","B2・D票 あと"&amp;TEXT($P90-TODAY(),"0")&amp;"日","E票 あと"&amp;TEXT($R90-TODAY(),"0")&amp;"日")))))</f>
        <v/>
      </c>
      <c r="U90" s="29"/>
    </row>
    <row r="91" customFormat="false" ht="15" hidden="false" customHeight="false" outlineLevel="0" collapsed="false">
      <c r="A91" s="21" t="str">
        <f aca="false">IF($B91="","",COUNTA($B$7:$B91))</f>
        <v/>
      </c>
      <c r="B91" s="22"/>
      <c r="C91" s="23"/>
      <c r="D91" s="24" t="str">
        <f aca="false">IF($C91="","",YEAR($C91)-IF(MONTH($C91)&lt;4,1,0))</f>
        <v/>
      </c>
      <c r="E91" s="22"/>
      <c r="F91" s="22"/>
      <c r="G91" s="25" t="str">
        <f aca="false">IF($F91="","",IFERROR(VLOOKUP($F91,マスタ!$A$4:$B$17,2,0),"一般"))</f>
        <v/>
      </c>
      <c r="H91" s="26"/>
      <c r="I91" s="27"/>
      <c r="J91" s="22"/>
      <c r="K91" s="22"/>
      <c r="L91" s="22"/>
      <c r="M91" s="22"/>
      <c r="N91" s="22"/>
      <c r="O91" s="22"/>
      <c r="P91" s="28" t="str">
        <f aca="false">IF($C91="","",$C91+IF($G91="特管",マスタ!$H$5,マスタ!$H$4))</f>
        <v/>
      </c>
      <c r="Q91" s="23"/>
      <c r="R91" s="28" t="str">
        <f aca="false">IF($C91="","",$C91+マスタ!$H$6)</f>
        <v/>
      </c>
      <c r="S91" s="23"/>
      <c r="T91" s="25" t="str">
        <f aca="true">IF($B91="","",IF(AND($Q91&lt;&gt;"",$S91&lt;&gt;""),"返送完了",IF(AND($Q91="",TODAY()&gt;$P91),"B2・D票 超過 "&amp;TEXT(TODAY()-$P91,"0")&amp;"日",IF(AND($S91="",TODAY()&gt;$R91),"E票 超過 "&amp;TEXT(TODAY()-$R91,"0")&amp;"日",IF($Q91="","B2・D票 あと"&amp;TEXT($P91-TODAY(),"0")&amp;"日","E票 あと"&amp;TEXT($R91-TODAY(),"0")&amp;"日")))))</f>
        <v/>
      </c>
      <c r="U91" s="29"/>
    </row>
    <row r="92" customFormat="false" ht="15" hidden="false" customHeight="false" outlineLevel="0" collapsed="false">
      <c r="A92" s="21" t="str">
        <f aca="false">IF($B92="","",COUNTA($B$7:$B92))</f>
        <v/>
      </c>
      <c r="B92" s="22"/>
      <c r="C92" s="23"/>
      <c r="D92" s="24" t="str">
        <f aca="false">IF($C92="","",YEAR($C92)-IF(MONTH($C92)&lt;4,1,0))</f>
        <v/>
      </c>
      <c r="E92" s="22"/>
      <c r="F92" s="22"/>
      <c r="G92" s="25" t="str">
        <f aca="false">IF($F92="","",IFERROR(VLOOKUP($F92,マスタ!$A$4:$B$17,2,0),"一般"))</f>
        <v/>
      </c>
      <c r="H92" s="26"/>
      <c r="I92" s="27"/>
      <c r="J92" s="22"/>
      <c r="K92" s="22"/>
      <c r="L92" s="22"/>
      <c r="M92" s="22"/>
      <c r="N92" s="22"/>
      <c r="O92" s="22"/>
      <c r="P92" s="28" t="str">
        <f aca="false">IF($C92="","",$C92+IF($G92="特管",マスタ!$H$5,マスタ!$H$4))</f>
        <v/>
      </c>
      <c r="Q92" s="23"/>
      <c r="R92" s="28" t="str">
        <f aca="false">IF($C92="","",$C92+マスタ!$H$6)</f>
        <v/>
      </c>
      <c r="S92" s="23"/>
      <c r="T92" s="25" t="str">
        <f aca="true">IF($B92="","",IF(AND($Q92&lt;&gt;"",$S92&lt;&gt;""),"返送完了",IF(AND($Q92="",TODAY()&gt;$P92),"B2・D票 超過 "&amp;TEXT(TODAY()-$P92,"0")&amp;"日",IF(AND($S92="",TODAY()&gt;$R92),"E票 超過 "&amp;TEXT(TODAY()-$R92,"0")&amp;"日",IF($Q92="","B2・D票 あと"&amp;TEXT($P92-TODAY(),"0")&amp;"日","E票 あと"&amp;TEXT($R92-TODAY(),"0")&amp;"日")))))</f>
        <v/>
      </c>
      <c r="U92" s="29"/>
    </row>
    <row r="93" customFormat="false" ht="15" hidden="false" customHeight="false" outlineLevel="0" collapsed="false">
      <c r="A93" s="21" t="str">
        <f aca="false">IF($B93="","",COUNTA($B$7:$B93))</f>
        <v/>
      </c>
      <c r="B93" s="22"/>
      <c r="C93" s="23"/>
      <c r="D93" s="24" t="str">
        <f aca="false">IF($C93="","",YEAR($C93)-IF(MONTH($C93)&lt;4,1,0))</f>
        <v/>
      </c>
      <c r="E93" s="22"/>
      <c r="F93" s="22"/>
      <c r="G93" s="25" t="str">
        <f aca="false">IF($F93="","",IFERROR(VLOOKUP($F93,マスタ!$A$4:$B$17,2,0),"一般"))</f>
        <v/>
      </c>
      <c r="H93" s="26"/>
      <c r="I93" s="27"/>
      <c r="J93" s="22"/>
      <c r="K93" s="22"/>
      <c r="L93" s="22"/>
      <c r="M93" s="22"/>
      <c r="N93" s="22"/>
      <c r="O93" s="22"/>
      <c r="P93" s="28" t="str">
        <f aca="false">IF($C93="","",$C93+IF($G93="特管",マスタ!$H$5,マスタ!$H$4))</f>
        <v/>
      </c>
      <c r="Q93" s="23"/>
      <c r="R93" s="28" t="str">
        <f aca="false">IF($C93="","",$C93+マスタ!$H$6)</f>
        <v/>
      </c>
      <c r="S93" s="23"/>
      <c r="T93" s="25" t="str">
        <f aca="true">IF($B93="","",IF(AND($Q93&lt;&gt;"",$S93&lt;&gt;""),"返送完了",IF(AND($Q93="",TODAY()&gt;$P93),"B2・D票 超過 "&amp;TEXT(TODAY()-$P93,"0")&amp;"日",IF(AND($S93="",TODAY()&gt;$R93),"E票 超過 "&amp;TEXT(TODAY()-$R93,"0")&amp;"日",IF($Q93="","B2・D票 あと"&amp;TEXT($P93-TODAY(),"0")&amp;"日","E票 あと"&amp;TEXT($R93-TODAY(),"0")&amp;"日")))))</f>
        <v/>
      </c>
      <c r="U93" s="29"/>
    </row>
    <row r="94" customFormat="false" ht="15" hidden="false" customHeight="false" outlineLevel="0" collapsed="false">
      <c r="A94" s="21" t="str">
        <f aca="false">IF($B94="","",COUNTA($B$7:$B94))</f>
        <v/>
      </c>
      <c r="B94" s="22"/>
      <c r="C94" s="23"/>
      <c r="D94" s="24" t="str">
        <f aca="false">IF($C94="","",YEAR($C94)-IF(MONTH($C94)&lt;4,1,0))</f>
        <v/>
      </c>
      <c r="E94" s="22"/>
      <c r="F94" s="22"/>
      <c r="G94" s="25" t="str">
        <f aca="false">IF($F94="","",IFERROR(VLOOKUP($F94,マスタ!$A$4:$B$17,2,0),"一般"))</f>
        <v/>
      </c>
      <c r="H94" s="26"/>
      <c r="I94" s="27"/>
      <c r="J94" s="22"/>
      <c r="K94" s="22"/>
      <c r="L94" s="22"/>
      <c r="M94" s="22"/>
      <c r="N94" s="22"/>
      <c r="O94" s="22"/>
      <c r="P94" s="28" t="str">
        <f aca="false">IF($C94="","",$C94+IF($G94="特管",マスタ!$H$5,マスタ!$H$4))</f>
        <v/>
      </c>
      <c r="Q94" s="23"/>
      <c r="R94" s="28" t="str">
        <f aca="false">IF($C94="","",$C94+マスタ!$H$6)</f>
        <v/>
      </c>
      <c r="S94" s="23"/>
      <c r="T94" s="25" t="str">
        <f aca="true">IF($B94="","",IF(AND($Q94&lt;&gt;"",$S94&lt;&gt;""),"返送完了",IF(AND($Q94="",TODAY()&gt;$P94),"B2・D票 超過 "&amp;TEXT(TODAY()-$P94,"0")&amp;"日",IF(AND($S94="",TODAY()&gt;$R94),"E票 超過 "&amp;TEXT(TODAY()-$R94,"0")&amp;"日",IF($Q94="","B2・D票 あと"&amp;TEXT($P94-TODAY(),"0")&amp;"日","E票 あと"&amp;TEXT($R94-TODAY(),"0")&amp;"日")))))</f>
        <v/>
      </c>
      <c r="U94" s="29"/>
    </row>
    <row r="95" customFormat="false" ht="15" hidden="false" customHeight="false" outlineLevel="0" collapsed="false">
      <c r="A95" s="21" t="str">
        <f aca="false">IF($B95="","",COUNTA($B$7:$B95))</f>
        <v/>
      </c>
      <c r="B95" s="22"/>
      <c r="C95" s="23"/>
      <c r="D95" s="24" t="str">
        <f aca="false">IF($C95="","",YEAR($C95)-IF(MONTH($C95)&lt;4,1,0))</f>
        <v/>
      </c>
      <c r="E95" s="22"/>
      <c r="F95" s="22"/>
      <c r="G95" s="25" t="str">
        <f aca="false">IF($F95="","",IFERROR(VLOOKUP($F95,マスタ!$A$4:$B$17,2,0),"一般"))</f>
        <v/>
      </c>
      <c r="H95" s="26"/>
      <c r="I95" s="27"/>
      <c r="J95" s="22"/>
      <c r="K95" s="22"/>
      <c r="L95" s="22"/>
      <c r="M95" s="22"/>
      <c r="N95" s="22"/>
      <c r="O95" s="22"/>
      <c r="P95" s="28" t="str">
        <f aca="false">IF($C95="","",$C95+IF($G95="特管",マスタ!$H$5,マスタ!$H$4))</f>
        <v/>
      </c>
      <c r="Q95" s="23"/>
      <c r="R95" s="28" t="str">
        <f aca="false">IF($C95="","",$C95+マスタ!$H$6)</f>
        <v/>
      </c>
      <c r="S95" s="23"/>
      <c r="T95" s="25" t="str">
        <f aca="true">IF($B95="","",IF(AND($Q95&lt;&gt;"",$S95&lt;&gt;""),"返送完了",IF(AND($Q95="",TODAY()&gt;$P95),"B2・D票 超過 "&amp;TEXT(TODAY()-$P95,"0")&amp;"日",IF(AND($S95="",TODAY()&gt;$R95),"E票 超過 "&amp;TEXT(TODAY()-$R95,"0")&amp;"日",IF($Q95="","B2・D票 あと"&amp;TEXT($P95-TODAY(),"0")&amp;"日","E票 あと"&amp;TEXT($R95-TODAY(),"0")&amp;"日")))))</f>
        <v/>
      </c>
      <c r="U95" s="29"/>
    </row>
    <row r="96" customFormat="false" ht="15" hidden="false" customHeight="false" outlineLevel="0" collapsed="false">
      <c r="A96" s="21" t="str">
        <f aca="false">IF($B96="","",COUNTA($B$7:$B96))</f>
        <v/>
      </c>
      <c r="B96" s="22"/>
      <c r="C96" s="23"/>
      <c r="D96" s="24" t="str">
        <f aca="false">IF($C96="","",YEAR($C96)-IF(MONTH($C96)&lt;4,1,0))</f>
        <v/>
      </c>
      <c r="E96" s="22"/>
      <c r="F96" s="22"/>
      <c r="G96" s="25" t="str">
        <f aca="false">IF($F96="","",IFERROR(VLOOKUP($F96,マスタ!$A$4:$B$17,2,0),"一般"))</f>
        <v/>
      </c>
      <c r="H96" s="26"/>
      <c r="I96" s="27"/>
      <c r="J96" s="22"/>
      <c r="K96" s="22"/>
      <c r="L96" s="22"/>
      <c r="M96" s="22"/>
      <c r="N96" s="22"/>
      <c r="O96" s="22"/>
      <c r="P96" s="28" t="str">
        <f aca="false">IF($C96="","",$C96+IF($G96="特管",マスタ!$H$5,マスタ!$H$4))</f>
        <v/>
      </c>
      <c r="Q96" s="23"/>
      <c r="R96" s="28" t="str">
        <f aca="false">IF($C96="","",$C96+マスタ!$H$6)</f>
        <v/>
      </c>
      <c r="S96" s="23"/>
      <c r="T96" s="25" t="str">
        <f aca="true">IF($B96="","",IF(AND($Q96&lt;&gt;"",$S96&lt;&gt;""),"返送完了",IF(AND($Q96="",TODAY()&gt;$P96),"B2・D票 超過 "&amp;TEXT(TODAY()-$P96,"0")&amp;"日",IF(AND($S96="",TODAY()&gt;$R96),"E票 超過 "&amp;TEXT(TODAY()-$R96,"0")&amp;"日",IF($Q96="","B2・D票 あと"&amp;TEXT($P96-TODAY(),"0")&amp;"日","E票 あと"&amp;TEXT($R96-TODAY(),"0")&amp;"日")))))</f>
        <v/>
      </c>
      <c r="U96" s="29"/>
    </row>
    <row r="97" customFormat="false" ht="15" hidden="false" customHeight="false" outlineLevel="0" collapsed="false">
      <c r="A97" s="21" t="str">
        <f aca="false">IF($B97="","",COUNTA($B$7:$B97))</f>
        <v/>
      </c>
      <c r="B97" s="22"/>
      <c r="C97" s="23"/>
      <c r="D97" s="24" t="str">
        <f aca="false">IF($C97="","",YEAR($C97)-IF(MONTH($C97)&lt;4,1,0))</f>
        <v/>
      </c>
      <c r="E97" s="22"/>
      <c r="F97" s="22"/>
      <c r="G97" s="25" t="str">
        <f aca="false">IF($F97="","",IFERROR(VLOOKUP($F97,マスタ!$A$4:$B$17,2,0),"一般"))</f>
        <v/>
      </c>
      <c r="H97" s="26"/>
      <c r="I97" s="27"/>
      <c r="J97" s="22"/>
      <c r="K97" s="22"/>
      <c r="L97" s="22"/>
      <c r="M97" s="22"/>
      <c r="N97" s="22"/>
      <c r="O97" s="22"/>
      <c r="P97" s="28" t="str">
        <f aca="false">IF($C97="","",$C97+IF($G97="特管",マスタ!$H$5,マスタ!$H$4))</f>
        <v/>
      </c>
      <c r="Q97" s="23"/>
      <c r="R97" s="28" t="str">
        <f aca="false">IF($C97="","",$C97+マスタ!$H$6)</f>
        <v/>
      </c>
      <c r="S97" s="23"/>
      <c r="T97" s="25" t="str">
        <f aca="true">IF($B97="","",IF(AND($Q97&lt;&gt;"",$S97&lt;&gt;""),"返送完了",IF(AND($Q97="",TODAY()&gt;$P97),"B2・D票 超過 "&amp;TEXT(TODAY()-$P97,"0")&amp;"日",IF(AND($S97="",TODAY()&gt;$R97),"E票 超過 "&amp;TEXT(TODAY()-$R97,"0")&amp;"日",IF($Q97="","B2・D票 あと"&amp;TEXT($P97-TODAY(),"0")&amp;"日","E票 あと"&amp;TEXT($R97-TODAY(),"0")&amp;"日")))))</f>
        <v/>
      </c>
      <c r="U97" s="29"/>
    </row>
    <row r="98" customFormat="false" ht="15" hidden="false" customHeight="false" outlineLevel="0" collapsed="false">
      <c r="A98" s="21" t="str">
        <f aca="false">IF($B98="","",COUNTA($B$7:$B98))</f>
        <v/>
      </c>
      <c r="B98" s="22"/>
      <c r="C98" s="23"/>
      <c r="D98" s="24" t="str">
        <f aca="false">IF($C98="","",YEAR($C98)-IF(MONTH($C98)&lt;4,1,0))</f>
        <v/>
      </c>
      <c r="E98" s="22"/>
      <c r="F98" s="22"/>
      <c r="G98" s="25" t="str">
        <f aca="false">IF($F98="","",IFERROR(VLOOKUP($F98,マスタ!$A$4:$B$17,2,0),"一般"))</f>
        <v/>
      </c>
      <c r="H98" s="26"/>
      <c r="I98" s="27"/>
      <c r="J98" s="22"/>
      <c r="K98" s="22"/>
      <c r="L98" s="22"/>
      <c r="M98" s="22"/>
      <c r="N98" s="22"/>
      <c r="O98" s="22"/>
      <c r="P98" s="28" t="str">
        <f aca="false">IF($C98="","",$C98+IF($G98="特管",マスタ!$H$5,マスタ!$H$4))</f>
        <v/>
      </c>
      <c r="Q98" s="23"/>
      <c r="R98" s="28" t="str">
        <f aca="false">IF($C98="","",$C98+マスタ!$H$6)</f>
        <v/>
      </c>
      <c r="S98" s="23"/>
      <c r="T98" s="25" t="str">
        <f aca="true">IF($B98="","",IF(AND($Q98&lt;&gt;"",$S98&lt;&gt;""),"返送完了",IF(AND($Q98="",TODAY()&gt;$P98),"B2・D票 超過 "&amp;TEXT(TODAY()-$P98,"0")&amp;"日",IF(AND($S98="",TODAY()&gt;$R98),"E票 超過 "&amp;TEXT(TODAY()-$R98,"0")&amp;"日",IF($Q98="","B2・D票 あと"&amp;TEXT($P98-TODAY(),"0")&amp;"日","E票 あと"&amp;TEXT($R98-TODAY(),"0")&amp;"日")))))</f>
        <v/>
      </c>
      <c r="U98" s="29"/>
    </row>
    <row r="99" customFormat="false" ht="15" hidden="false" customHeight="false" outlineLevel="0" collapsed="false">
      <c r="A99" s="21" t="str">
        <f aca="false">IF($B99="","",COUNTA($B$7:$B99))</f>
        <v/>
      </c>
      <c r="B99" s="22"/>
      <c r="C99" s="23"/>
      <c r="D99" s="24" t="str">
        <f aca="false">IF($C99="","",YEAR($C99)-IF(MONTH($C99)&lt;4,1,0))</f>
        <v/>
      </c>
      <c r="E99" s="22"/>
      <c r="F99" s="22"/>
      <c r="G99" s="25" t="str">
        <f aca="false">IF($F99="","",IFERROR(VLOOKUP($F99,マスタ!$A$4:$B$17,2,0),"一般"))</f>
        <v/>
      </c>
      <c r="H99" s="26"/>
      <c r="I99" s="27"/>
      <c r="J99" s="22"/>
      <c r="K99" s="22"/>
      <c r="L99" s="22"/>
      <c r="M99" s="22"/>
      <c r="N99" s="22"/>
      <c r="O99" s="22"/>
      <c r="P99" s="28" t="str">
        <f aca="false">IF($C99="","",$C99+IF($G99="特管",マスタ!$H$5,マスタ!$H$4))</f>
        <v/>
      </c>
      <c r="Q99" s="23"/>
      <c r="R99" s="28" t="str">
        <f aca="false">IF($C99="","",$C99+マスタ!$H$6)</f>
        <v/>
      </c>
      <c r="S99" s="23"/>
      <c r="T99" s="25" t="str">
        <f aca="true">IF($B99="","",IF(AND($Q99&lt;&gt;"",$S99&lt;&gt;""),"返送完了",IF(AND($Q99="",TODAY()&gt;$P99),"B2・D票 超過 "&amp;TEXT(TODAY()-$P99,"0")&amp;"日",IF(AND($S99="",TODAY()&gt;$R99),"E票 超過 "&amp;TEXT(TODAY()-$R99,"0")&amp;"日",IF($Q99="","B2・D票 あと"&amp;TEXT($P99-TODAY(),"0")&amp;"日","E票 あと"&amp;TEXT($R99-TODAY(),"0")&amp;"日")))))</f>
        <v/>
      </c>
      <c r="U99" s="29"/>
    </row>
    <row r="100" customFormat="false" ht="15" hidden="false" customHeight="false" outlineLevel="0" collapsed="false">
      <c r="A100" s="21" t="str">
        <f aca="false">IF($B100="","",COUNTA($B$7:$B100))</f>
        <v/>
      </c>
      <c r="B100" s="22"/>
      <c r="C100" s="23"/>
      <c r="D100" s="24" t="str">
        <f aca="false">IF($C100="","",YEAR($C100)-IF(MONTH($C100)&lt;4,1,0))</f>
        <v/>
      </c>
      <c r="E100" s="22"/>
      <c r="F100" s="22"/>
      <c r="G100" s="25" t="str">
        <f aca="false">IF($F100="","",IFERROR(VLOOKUP($F100,マスタ!$A$4:$B$17,2,0),"一般"))</f>
        <v/>
      </c>
      <c r="H100" s="26"/>
      <c r="I100" s="27"/>
      <c r="J100" s="22"/>
      <c r="K100" s="22"/>
      <c r="L100" s="22"/>
      <c r="M100" s="22"/>
      <c r="N100" s="22"/>
      <c r="O100" s="22"/>
      <c r="P100" s="28" t="str">
        <f aca="false">IF($C100="","",$C100+IF($G100="特管",マスタ!$H$5,マスタ!$H$4))</f>
        <v/>
      </c>
      <c r="Q100" s="23"/>
      <c r="R100" s="28" t="str">
        <f aca="false">IF($C100="","",$C100+マスタ!$H$6)</f>
        <v/>
      </c>
      <c r="S100" s="23"/>
      <c r="T100" s="25" t="str">
        <f aca="true">IF($B100="","",IF(AND($Q100&lt;&gt;"",$S100&lt;&gt;""),"返送完了",IF(AND($Q100="",TODAY()&gt;$P100),"B2・D票 超過 "&amp;TEXT(TODAY()-$P100,"0")&amp;"日",IF(AND($S100="",TODAY()&gt;$R100),"E票 超過 "&amp;TEXT(TODAY()-$R100,"0")&amp;"日",IF($Q100="","B2・D票 あと"&amp;TEXT($P100-TODAY(),"0")&amp;"日","E票 あと"&amp;TEXT($R100-TODAY(),"0")&amp;"日")))))</f>
        <v/>
      </c>
      <c r="U100" s="29"/>
    </row>
    <row r="101" customFormat="false" ht="15" hidden="false" customHeight="false" outlineLevel="0" collapsed="false">
      <c r="A101" s="21" t="str">
        <f aca="false">IF($B101="","",COUNTA($B$7:$B101))</f>
        <v/>
      </c>
      <c r="B101" s="22"/>
      <c r="C101" s="23"/>
      <c r="D101" s="24" t="str">
        <f aca="false">IF($C101="","",YEAR($C101)-IF(MONTH($C101)&lt;4,1,0))</f>
        <v/>
      </c>
      <c r="E101" s="22"/>
      <c r="F101" s="22"/>
      <c r="G101" s="25" t="str">
        <f aca="false">IF($F101="","",IFERROR(VLOOKUP($F101,マスタ!$A$4:$B$17,2,0),"一般"))</f>
        <v/>
      </c>
      <c r="H101" s="26"/>
      <c r="I101" s="27"/>
      <c r="J101" s="22"/>
      <c r="K101" s="22"/>
      <c r="L101" s="22"/>
      <c r="M101" s="22"/>
      <c r="N101" s="22"/>
      <c r="O101" s="22"/>
      <c r="P101" s="28" t="str">
        <f aca="false">IF($C101="","",$C101+IF($G101="特管",マスタ!$H$5,マスタ!$H$4))</f>
        <v/>
      </c>
      <c r="Q101" s="23"/>
      <c r="R101" s="28" t="str">
        <f aca="false">IF($C101="","",$C101+マスタ!$H$6)</f>
        <v/>
      </c>
      <c r="S101" s="23"/>
      <c r="T101" s="25" t="str">
        <f aca="true">IF($B101="","",IF(AND($Q101&lt;&gt;"",$S101&lt;&gt;""),"返送完了",IF(AND($Q101="",TODAY()&gt;$P101),"B2・D票 超過 "&amp;TEXT(TODAY()-$P101,"0")&amp;"日",IF(AND($S101="",TODAY()&gt;$R101),"E票 超過 "&amp;TEXT(TODAY()-$R101,"0")&amp;"日",IF($Q101="","B2・D票 あと"&amp;TEXT($P101-TODAY(),"0")&amp;"日","E票 あと"&amp;TEXT($R101-TODAY(),"0")&amp;"日")))))</f>
        <v/>
      </c>
      <c r="U101" s="29"/>
    </row>
    <row r="102" customFormat="false" ht="15" hidden="false" customHeight="false" outlineLevel="0" collapsed="false">
      <c r="A102" s="21" t="str">
        <f aca="false">IF($B102="","",COUNTA($B$7:$B102))</f>
        <v/>
      </c>
      <c r="B102" s="22"/>
      <c r="C102" s="23"/>
      <c r="D102" s="24" t="str">
        <f aca="false">IF($C102="","",YEAR($C102)-IF(MONTH($C102)&lt;4,1,0))</f>
        <v/>
      </c>
      <c r="E102" s="22"/>
      <c r="F102" s="22"/>
      <c r="G102" s="25" t="str">
        <f aca="false">IF($F102="","",IFERROR(VLOOKUP($F102,マスタ!$A$4:$B$17,2,0),"一般"))</f>
        <v/>
      </c>
      <c r="H102" s="26"/>
      <c r="I102" s="27"/>
      <c r="J102" s="22"/>
      <c r="K102" s="22"/>
      <c r="L102" s="22"/>
      <c r="M102" s="22"/>
      <c r="N102" s="22"/>
      <c r="O102" s="22"/>
      <c r="P102" s="28" t="str">
        <f aca="false">IF($C102="","",$C102+IF($G102="特管",マスタ!$H$5,マスタ!$H$4))</f>
        <v/>
      </c>
      <c r="Q102" s="23"/>
      <c r="R102" s="28" t="str">
        <f aca="false">IF($C102="","",$C102+マスタ!$H$6)</f>
        <v/>
      </c>
      <c r="S102" s="23"/>
      <c r="T102" s="25" t="str">
        <f aca="true">IF($B102="","",IF(AND($Q102&lt;&gt;"",$S102&lt;&gt;""),"返送完了",IF(AND($Q102="",TODAY()&gt;$P102),"B2・D票 超過 "&amp;TEXT(TODAY()-$P102,"0")&amp;"日",IF(AND($S102="",TODAY()&gt;$R102),"E票 超過 "&amp;TEXT(TODAY()-$R102,"0")&amp;"日",IF($Q102="","B2・D票 あと"&amp;TEXT($P102-TODAY(),"0")&amp;"日","E票 あと"&amp;TEXT($R102-TODAY(),"0")&amp;"日")))))</f>
        <v/>
      </c>
      <c r="U102" s="29"/>
    </row>
    <row r="103" customFormat="false" ht="15" hidden="false" customHeight="false" outlineLevel="0" collapsed="false">
      <c r="A103" s="21" t="str">
        <f aca="false">IF($B103="","",COUNTA($B$7:$B103))</f>
        <v/>
      </c>
      <c r="B103" s="22"/>
      <c r="C103" s="23"/>
      <c r="D103" s="24" t="str">
        <f aca="false">IF($C103="","",YEAR($C103)-IF(MONTH($C103)&lt;4,1,0))</f>
        <v/>
      </c>
      <c r="E103" s="22"/>
      <c r="F103" s="22"/>
      <c r="G103" s="25" t="str">
        <f aca="false">IF($F103="","",IFERROR(VLOOKUP($F103,マスタ!$A$4:$B$17,2,0),"一般"))</f>
        <v/>
      </c>
      <c r="H103" s="26"/>
      <c r="I103" s="27"/>
      <c r="J103" s="22"/>
      <c r="K103" s="22"/>
      <c r="L103" s="22"/>
      <c r="M103" s="22"/>
      <c r="N103" s="22"/>
      <c r="O103" s="22"/>
      <c r="P103" s="28" t="str">
        <f aca="false">IF($C103="","",$C103+IF($G103="特管",マスタ!$H$5,マスタ!$H$4))</f>
        <v/>
      </c>
      <c r="Q103" s="23"/>
      <c r="R103" s="28" t="str">
        <f aca="false">IF($C103="","",$C103+マスタ!$H$6)</f>
        <v/>
      </c>
      <c r="S103" s="23"/>
      <c r="T103" s="25" t="str">
        <f aca="true">IF($B103="","",IF(AND($Q103&lt;&gt;"",$S103&lt;&gt;""),"返送完了",IF(AND($Q103="",TODAY()&gt;$P103),"B2・D票 超過 "&amp;TEXT(TODAY()-$P103,"0")&amp;"日",IF(AND($S103="",TODAY()&gt;$R103),"E票 超過 "&amp;TEXT(TODAY()-$R103,"0")&amp;"日",IF($Q103="","B2・D票 あと"&amp;TEXT($P103-TODAY(),"0")&amp;"日","E票 あと"&amp;TEXT($R103-TODAY(),"0")&amp;"日")))))</f>
        <v/>
      </c>
      <c r="U103" s="29"/>
    </row>
    <row r="104" customFormat="false" ht="15" hidden="false" customHeight="false" outlineLevel="0" collapsed="false">
      <c r="A104" s="21" t="str">
        <f aca="false">IF($B104="","",COUNTA($B$7:$B104))</f>
        <v/>
      </c>
      <c r="B104" s="22"/>
      <c r="C104" s="23"/>
      <c r="D104" s="24" t="str">
        <f aca="false">IF($C104="","",YEAR($C104)-IF(MONTH($C104)&lt;4,1,0))</f>
        <v/>
      </c>
      <c r="E104" s="22"/>
      <c r="F104" s="22"/>
      <c r="G104" s="25" t="str">
        <f aca="false">IF($F104="","",IFERROR(VLOOKUP($F104,マスタ!$A$4:$B$17,2,0),"一般"))</f>
        <v/>
      </c>
      <c r="H104" s="26"/>
      <c r="I104" s="27"/>
      <c r="J104" s="22"/>
      <c r="K104" s="22"/>
      <c r="L104" s="22"/>
      <c r="M104" s="22"/>
      <c r="N104" s="22"/>
      <c r="O104" s="22"/>
      <c r="P104" s="28" t="str">
        <f aca="false">IF($C104="","",$C104+IF($G104="特管",マスタ!$H$5,マスタ!$H$4))</f>
        <v/>
      </c>
      <c r="Q104" s="23"/>
      <c r="R104" s="28" t="str">
        <f aca="false">IF($C104="","",$C104+マスタ!$H$6)</f>
        <v/>
      </c>
      <c r="S104" s="23"/>
      <c r="T104" s="25" t="str">
        <f aca="true">IF($B104="","",IF(AND($Q104&lt;&gt;"",$S104&lt;&gt;""),"返送完了",IF(AND($Q104="",TODAY()&gt;$P104),"B2・D票 超過 "&amp;TEXT(TODAY()-$P104,"0")&amp;"日",IF(AND($S104="",TODAY()&gt;$R104),"E票 超過 "&amp;TEXT(TODAY()-$R104,"0")&amp;"日",IF($Q104="","B2・D票 あと"&amp;TEXT($P104-TODAY(),"0")&amp;"日","E票 あと"&amp;TEXT($R104-TODAY(),"0")&amp;"日")))))</f>
        <v/>
      </c>
      <c r="U104" s="29"/>
    </row>
    <row r="105" customFormat="false" ht="15" hidden="false" customHeight="false" outlineLevel="0" collapsed="false">
      <c r="A105" s="21" t="str">
        <f aca="false">IF($B105="","",COUNTA($B$7:$B105))</f>
        <v/>
      </c>
      <c r="B105" s="22"/>
      <c r="C105" s="23"/>
      <c r="D105" s="24" t="str">
        <f aca="false">IF($C105="","",YEAR($C105)-IF(MONTH($C105)&lt;4,1,0))</f>
        <v/>
      </c>
      <c r="E105" s="22"/>
      <c r="F105" s="22"/>
      <c r="G105" s="25" t="str">
        <f aca="false">IF($F105="","",IFERROR(VLOOKUP($F105,マスタ!$A$4:$B$17,2,0),"一般"))</f>
        <v/>
      </c>
      <c r="H105" s="26"/>
      <c r="I105" s="27"/>
      <c r="J105" s="22"/>
      <c r="K105" s="22"/>
      <c r="L105" s="22"/>
      <c r="M105" s="22"/>
      <c r="N105" s="22"/>
      <c r="O105" s="22"/>
      <c r="P105" s="28" t="str">
        <f aca="false">IF($C105="","",$C105+IF($G105="特管",マスタ!$H$5,マスタ!$H$4))</f>
        <v/>
      </c>
      <c r="Q105" s="23"/>
      <c r="R105" s="28" t="str">
        <f aca="false">IF($C105="","",$C105+マスタ!$H$6)</f>
        <v/>
      </c>
      <c r="S105" s="23"/>
      <c r="T105" s="25" t="str">
        <f aca="true">IF($B105="","",IF(AND($Q105&lt;&gt;"",$S105&lt;&gt;""),"返送完了",IF(AND($Q105="",TODAY()&gt;$P105),"B2・D票 超過 "&amp;TEXT(TODAY()-$P105,"0")&amp;"日",IF(AND($S105="",TODAY()&gt;$R105),"E票 超過 "&amp;TEXT(TODAY()-$R105,"0")&amp;"日",IF($Q105="","B2・D票 あと"&amp;TEXT($P105-TODAY(),"0")&amp;"日","E票 あと"&amp;TEXT($R105-TODAY(),"0")&amp;"日")))))</f>
        <v/>
      </c>
      <c r="U105" s="29"/>
    </row>
    <row r="106" customFormat="false" ht="15" hidden="false" customHeight="false" outlineLevel="0" collapsed="false">
      <c r="A106" s="21" t="str">
        <f aca="false">IF($B106="","",COUNTA($B$7:$B106))</f>
        <v/>
      </c>
      <c r="B106" s="22"/>
      <c r="C106" s="23"/>
      <c r="D106" s="24" t="str">
        <f aca="false">IF($C106="","",YEAR($C106)-IF(MONTH($C106)&lt;4,1,0))</f>
        <v/>
      </c>
      <c r="E106" s="22"/>
      <c r="F106" s="22"/>
      <c r="G106" s="25" t="str">
        <f aca="false">IF($F106="","",IFERROR(VLOOKUP($F106,マスタ!$A$4:$B$17,2,0),"一般"))</f>
        <v/>
      </c>
      <c r="H106" s="26"/>
      <c r="I106" s="27"/>
      <c r="J106" s="22"/>
      <c r="K106" s="22"/>
      <c r="L106" s="22"/>
      <c r="M106" s="22"/>
      <c r="N106" s="22"/>
      <c r="O106" s="22"/>
      <c r="P106" s="28" t="str">
        <f aca="false">IF($C106="","",$C106+IF($G106="特管",マスタ!$H$5,マスタ!$H$4))</f>
        <v/>
      </c>
      <c r="Q106" s="23"/>
      <c r="R106" s="28" t="str">
        <f aca="false">IF($C106="","",$C106+マスタ!$H$6)</f>
        <v/>
      </c>
      <c r="S106" s="23"/>
      <c r="T106" s="25" t="str">
        <f aca="true">IF($B106="","",IF(AND($Q106&lt;&gt;"",$S106&lt;&gt;""),"返送完了",IF(AND($Q106="",TODAY()&gt;$P106),"B2・D票 超過 "&amp;TEXT(TODAY()-$P106,"0")&amp;"日",IF(AND($S106="",TODAY()&gt;$R106),"E票 超過 "&amp;TEXT(TODAY()-$R106,"0")&amp;"日",IF($Q106="","B2・D票 あと"&amp;TEXT($P106-TODAY(),"0")&amp;"日","E票 あと"&amp;TEXT($R106-TODAY(),"0")&amp;"日")))))</f>
        <v/>
      </c>
      <c r="U106" s="29"/>
    </row>
    <row r="107" customFormat="false" ht="15" hidden="false" customHeight="false" outlineLevel="0" collapsed="false">
      <c r="A107" s="21" t="str">
        <f aca="false">IF($B107="","",COUNTA($B$7:$B107))</f>
        <v/>
      </c>
      <c r="B107" s="22"/>
      <c r="C107" s="23"/>
      <c r="D107" s="24" t="str">
        <f aca="false">IF($C107="","",YEAR($C107)-IF(MONTH($C107)&lt;4,1,0))</f>
        <v/>
      </c>
      <c r="E107" s="22"/>
      <c r="F107" s="22"/>
      <c r="G107" s="25" t="str">
        <f aca="false">IF($F107="","",IFERROR(VLOOKUP($F107,マスタ!$A$4:$B$17,2,0),"一般"))</f>
        <v/>
      </c>
      <c r="H107" s="26"/>
      <c r="I107" s="27"/>
      <c r="J107" s="22"/>
      <c r="K107" s="22"/>
      <c r="L107" s="22"/>
      <c r="M107" s="22"/>
      <c r="N107" s="22"/>
      <c r="O107" s="22"/>
      <c r="P107" s="28" t="str">
        <f aca="false">IF($C107="","",$C107+IF($G107="特管",マスタ!$H$5,マスタ!$H$4))</f>
        <v/>
      </c>
      <c r="Q107" s="23"/>
      <c r="R107" s="28" t="str">
        <f aca="false">IF($C107="","",$C107+マスタ!$H$6)</f>
        <v/>
      </c>
      <c r="S107" s="23"/>
      <c r="T107" s="25" t="str">
        <f aca="true">IF($B107="","",IF(AND($Q107&lt;&gt;"",$S107&lt;&gt;""),"返送完了",IF(AND($Q107="",TODAY()&gt;$P107),"B2・D票 超過 "&amp;TEXT(TODAY()-$P107,"0")&amp;"日",IF(AND($S107="",TODAY()&gt;$R107),"E票 超過 "&amp;TEXT(TODAY()-$R107,"0")&amp;"日",IF($Q107="","B2・D票 あと"&amp;TEXT($P107-TODAY(),"0")&amp;"日","E票 あと"&amp;TEXT($R107-TODAY(),"0")&amp;"日")))))</f>
        <v/>
      </c>
      <c r="U107" s="29"/>
    </row>
    <row r="108" customFormat="false" ht="15" hidden="false" customHeight="false" outlineLevel="0" collapsed="false">
      <c r="A108" s="21" t="str">
        <f aca="false">IF($B108="","",COUNTA($B$7:$B108))</f>
        <v/>
      </c>
      <c r="B108" s="22"/>
      <c r="C108" s="23"/>
      <c r="D108" s="24" t="str">
        <f aca="false">IF($C108="","",YEAR($C108)-IF(MONTH($C108)&lt;4,1,0))</f>
        <v/>
      </c>
      <c r="E108" s="22"/>
      <c r="F108" s="22"/>
      <c r="G108" s="25" t="str">
        <f aca="false">IF($F108="","",IFERROR(VLOOKUP($F108,マスタ!$A$4:$B$17,2,0),"一般"))</f>
        <v/>
      </c>
      <c r="H108" s="26"/>
      <c r="I108" s="27"/>
      <c r="J108" s="22"/>
      <c r="K108" s="22"/>
      <c r="L108" s="22"/>
      <c r="M108" s="22"/>
      <c r="N108" s="22"/>
      <c r="O108" s="22"/>
      <c r="P108" s="28" t="str">
        <f aca="false">IF($C108="","",$C108+IF($G108="特管",マスタ!$H$5,マスタ!$H$4))</f>
        <v/>
      </c>
      <c r="Q108" s="23"/>
      <c r="R108" s="28" t="str">
        <f aca="false">IF($C108="","",$C108+マスタ!$H$6)</f>
        <v/>
      </c>
      <c r="S108" s="23"/>
      <c r="T108" s="25" t="str">
        <f aca="true">IF($B108="","",IF(AND($Q108&lt;&gt;"",$S108&lt;&gt;""),"返送完了",IF(AND($Q108="",TODAY()&gt;$P108),"B2・D票 超過 "&amp;TEXT(TODAY()-$P108,"0")&amp;"日",IF(AND($S108="",TODAY()&gt;$R108),"E票 超過 "&amp;TEXT(TODAY()-$R108,"0")&amp;"日",IF($Q108="","B2・D票 あと"&amp;TEXT($P108-TODAY(),"0")&amp;"日","E票 あと"&amp;TEXT($R108-TODAY(),"0")&amp;"日")))))</f>
        <v/>
      </c>
      <c r="U108" s="29"/>
    </row>
    <row r="109" customFormat="false" ht="15" hidden="false" customHeight="false" outlineLevel="0" collapsed="false">
      <c r="A109" s="21" t="str">
        <f aca="false">IF($B109="","",COUNTA($B$7:$B109))</f>
        <v/>
      </c>
      <c r="B109" s="22"/>
      <c r="C109" s="23"/>
      <c r="D109" s="24" t="str">
        <f aca="false">IF($C109="","",YEAR($C109)-IF(MONTH($C109)&lt;4,1,0))</f>
        <v/>
      </c>
      <c r="E109" s="22"/>
      <c r="F109" s="22"/>
      <c r="G109" s="25" t="str">
        <f aca="false">IF($F109="","",IFERROR(VLOOKUP($F109,マスタ!$A$4:$B$17,2,0),"一般"))</f>
        <v/>
      </c>
      <c r="H109" s="26"/>
      <c r="I109" s="27"/>
      <c r="J109" s="22"/>
      <c r="K109" s="22"/>
      <c r="L109" s="22"/>
      <c r="M109" s="22"/>
      <c r="N109" s="22"/>
      <c r="O109" s="22"/>
      <c r="P109" s="28" t="str">
        <f aca="false">IF($C109="","",$C109+IF($G109="特管",マスタ!$H$5,マスタ!$H$4))</f>
        <v/>
      </c>
      <c r="Q109" s="23"/>
      <c r="R109" s="28" t="str">
        <f aca="false">IF($C109="","",$C109+マスタ!$H$6)</f>
        <v/>
      </c>
      <c r="S109" s="23"/>
      <c r="T109" s="25" t="str">
        <f aca="true">IF($B109="","",IF(AND($Q109&lt;&gt;"",$S109&lt;&gt;""),"返送完了",IF(AND($Q109="",TODAY()&gt;$P109),"B2・D票 超過 "&amp;TEXT(TODAY()-$P109,"0")&amp;"日",IF(AND($S109="",TODAY()&gt;$R109),"E票 超過 "&amp;TEXT(TODAY()-$R109,"0")&amp;"日",IF($Q109="","B2・D票 あと"&amp;TEXT($P109-TODAY(),"0")&amp;"日","E票 あと"&amp;TEXT($R109-TODAY(),"0")&amp;"日")))))</f>
        <v/>
      </c>
      <c r="U109" s="29"/>
    </row>
    <row r="110" customFormat="false" ht="15" hidden="false" customHeight="false" outlineLevel="0" collapsed="false">
      <c r="A110" s="21" t="str">
        <f aca="false">IF($B110="","",COUNTA($B$7:$B110))</f>
        <v/>
      </c>
      <c r="B110" s="22"/>
      <c r="C110" s="23"/>
      <c r="D110" s="24" t="str">
        <f aca="false">IF($C110="","",YEAR($C110)-IF(MONTH($C110)&lt;4,1,0))</f>
        <v/>
      </c>
      <c r="E110" s="22"/>
      <c r="F110" s="22"/>
      <c r="G110" s="25" t="str">
        <f aca="false">IF($F110="","",IFERROR(VLOOKUP($F110,マスタ!$A$4:$B$17,2,0),"一般"))</f>
        <v/>
      </c>
      <c r="H110" s="26"/>
      <c r="I110" s="27"/>
      <c r="J110" s="22"/>
      <c r="K110" s="22"/>
      <c r="L110" s="22"/>
      <c r="M110" s="22"/>
      <c r="N110" s="22"/>
      <c r="O110" s="22"/>
      <c r="P110" s="28" t="str">
        <f aca="false">IF($C110="","",$C110+IF($G110="特管",マスタ!$H$5,マスタ!$H$4))</f>
        <v/>
      </c>
      <c r="Q110" s="23"/>
      <c r="R110" s="28" t="str">
        <f aca="false">IF($C110="","",$C110+マスタ!$H$6)</f>
        <v/>
      </c>
      <c r="S110" s="23"/>
      <c r="T110" s="25" t="str">
        <f aca="true">IF($B110="","",IF(AND($Q110&lt;&gt;"",$S110&lt;&gt;""),"返送完了",IF(AND($Q110="",TODAY()&gt;$P110),"B2・D票 超過 "&amp;TEXT(TODAY()-$P110,"0")&amp;"日",IF(AND($S110="",TODAY()&gt;$R110),"E票 超過 "&amp;TEXT(TODAY()-$R110,"0")&amp;"日",IF($Q110="","B2・D票 あと"&amp;TEXT($P110-TODAY(),"0")&amp;"日","E票 あと"&amp;TEXT($R110-TODAY(),"0")&amp;"日")))))</f>
        <v/>
      </c>
      <c r="U110" s="29"/>
    </row>
    <row r="111" customFormat="false" ht="15" hidden="false" customHeight="false" outlineLevel="0" collapsed="false">
      <c r="A111" s="21" t="str">
        <f aca="false">IF($B111="","",COUNTA($B$7:$B111))</f>
        <v/>
      </c>
      <c r="B111" s="22"/>
      <c r="C111" s="23"/>
      <c r="D111" s="24" t="str">
        <f aca="false">IF($C111="","",YEAR($C111)-IF(MONTH($C111)&lt;4,1,0))</f>
        <v/>
      </c>
      <c r="E111" s="22"/>
      <c r="F111" s="22"/>
      <c r="G111" s="25" t="str">
        <f aca="false">IF($F111="","",IFERROR(VLOOKUP($F111,マスタ!$A$4:$B$17,2,0),"一般"))</f>
        <v/>
      </c>
      <c r="H111" s="26"/>
      <c r="I111" s="27"/>
      <c r="J111" s="22"/>
      <c r="K111" s="22"/>
      <c r="L111" s="22"/>
      <c r="M111" s="22"/>
      <c r="N111" s="22"/>
      <c r="O111" s="22"/>
      <c r="P111" s="28" t="str">
        <f aca="false">IF($C111="","",$C111+IF($G111="特管",マスタ!$H$5,マスタ!$H$4))</f>
        <v/>
      </c>
      <c r="Q111" s="23"/>
      <c r="R111" s="28" t="str">
        <f aca="false">IF($C111="","",$C111+マスタ!$H$6)</f>
        <v/>
      </c>
      <c r="S111" s="23"/>
      <c r="T111" s="25" t="str">
        <f aca="true">IF($B111="","",IF(AND($Q111&lt;&gt;"",$S111&lt;&gt;""),"返送完了",IF(AND($Q111="",TODAY()&gt;$P111),"B2・D票 超過 "&amp;TEXT(TODAY()-$P111,"0")&amp;"日",IF(AND($S111="",TODAY()&gt;$R111),"E票 超過 "&amp;TEXT(TODAY()-$R111,"0")&amp;"日",IF($Q111="","B2・D票 あと"&amp;TEXT($P111-TODAY(),"0")&amp;"日","E票 あと"&amp;TEXT($R111-TODAY(),"0")&amp;"日")))))</f>
        <v/>
      </c>
      <c r="U111" s="29"/>
    </row>
    <row r="112" customFormat="false" ht="15" hidden="false" customHeight="false" outlineLevel="0" collapsed="false">
      <c r="A112" s="21" t="str">
        <f aca="false">IF($B112="","",COUNTA($B$7:$B112))</f>
        <v/>
      </c>
      <c r="B112" s="22"/>
      <c r="C112" s="23"/>
      <c r="D112" s="24" t="str">
        <f aca="false">IF($C112="","",YEAR($C112)-IF(MONTH($C112)&lt;4,1,0))</f>
        <v/>
      </c>
      <c r="E112" s="22"/>
      <c r="F112" s="22"/>
      <c r="G112" s="25" t="str">
        <f aca="false">IF($F112="","",IFERROR(VLOOKUP($F112,マスタ!$A$4:$B$17,2,0),"一般"))</f>
        <v/>
      </c>
      <c r="H112" s="26"/>
      <c r="I112" s="27"/>
      <c r="J112" s="22"/>
      <c r="K112" s="22"/>
      <c r="L112" s="22"/>
      <c r="M112" s="22"/>
      <c r="N112" s="22"/>
      <c r="O112" s="22"/>
      <c r="P112" s="28" t="str">
        <f aca="false">IF($C112="","",$C112+IF($G112="特管",マスタ!$H$5,マスタ!$H$4))</f>
        <v/>
      </c>
      <c r="Q112" s="23"/>
      <c r="R112" s="28" t="str">
        <f aca="false">IF($C112="","",$C112+マスタ!$H$6)</f>
        <v/>
      </c>
      <c r="S112" s="23"/>
      <c r="T112" s="25" t="str">
        <f aca="true">IF($B112="","",IF(AND($Q112&lt;&gt;"",$S112&lt;&gt;""),"返送完了",IF(AND($Q112="",TODAY()&gt;$P112),"B2・D票 超過 "&amp;TEXT(TODAY()-$P112,"0")&amp;"日",IF(AND($S112="",TODAY()&gt;$R112),"E票 超過 "&amp;TEXT(TODAY()-$R112,"0")&amp;"日",IF($Q112="","B2・D票 あと"&amp;TEXT($P112-TODAY(),"0")&amp;"日","E票 あと"&amp;TEXT($R112-TODAY(),"0")&amp;"日")))))</f>
        <v/>
      </c>
      <c r="U112" s="29"/>
    </row>
    <row r="113" customFormat="false" ht="15" hidden="false" customHeight="false" outlineLevel="0" collapsed="false">
      <c r="A113" s="21" t="str">
        <f aca="false">IF($B113="","",COUNTA($B$7:$B113))</f>
        <v/>
      </c>
      <c r="B113" s="22"/>
      <c r="C113" s="23"/>
      <c r="D113" s="24" t="str">
        <f aca="false">IF($C113="","",YEAR($C113)-IF(MONTH($C113)&lt;4,1,0))</f>
        <v/>
      </c>
      <c r="E113" s="22"/>
      <c r="F113" s="22"/>
      <c r="G113" s="25" t="str">
        <f aca="false">IF($F113="","",IFERROR(VLOOKUP($F113,マスタ!$A$4:$B$17,2,0),"一般"))</f>
        <v/>
      </c>
      <c r="H113" s="26"/>
      <c r="I113" s="27"/>
      <c r="J113" s="22"/>
      <c r="K113" s="22"/>
      <c r="L113" s="22"/>
      <c r="M113" s="22"/>
      <c r="N113" s="22"/>
      <c r="O113" s="22"/>
      <c r="P113" s="28" t="str">
        <f aca="false">IF($C113="","",$C113+IF($G113="特管",マスタ!$H$5,マスタ!$H$4))</f>
        <v/>
      </c>
      <c r="Q113" s="23"/>
      <c r="R113" s="28" t="str">
        <f aca="false">IF($C113="","",$C113+マスタ!$H$6)</f>
        <v/>
      </c>
      <c r="S113" s="23"/>
      <c r="T113" s="25" t="str">
        <f aca="true">IF($B113="","",IF(AND($Q113&lt;&gt;"",$S113&lt;&gt;""),"返送完了",IF(AND($Q113="",TODAY()&gt;$P113),"B2・D票 超過 "&amp;TEXT(TODAY()-$P113,"0")&amp;"日",IF(AND($S113="",TODAY()&gt;$R113),"E票 超過 "&amp;TEXT(TODAY()-$R113,"0")&amp;"日",IF($Q113="","B2・D票 あと"&amp;TEXT($P113-TODAY(),"0")&amp;"日","E票 あと"&amp;TEXT($R113-TODAY(),"0")&amp;"日")))))</f>
        <v/>
      </c>
      <c r="U113" s="29"/>
    </row>
    <row r="114" customFormat="false" ht="15" hidden="false" customHeight="false" outlineLevel="0" collapsed="false">
      <c r="A114" s="21" t="str">
        <f aca="false">IF($B114="","",COUNTA($B$7:$B114))</f>
        <v/>
      </c>
      <c r="B114" s="22"/>
      <c r="C114" s="23"/>
      <c r="D114" s="24" t="str">
        <f aca="false">IF($C114="","",YEAR($C114)-IF(MONTH($C114)&lt;4,1,0))</f>
        <v/>
      </c>
      <c r="E114" s="22"/>
      <c r="F114" s="22"/>
      <c r="G114" s="25" t="str">
        <f aca="false">IF($F114="","",IFERROR(VLOOKUP($F114,マスタ!$A$4:$B$17,2,0),"一般"))</f>
        <v/>
      </c>
      <c r="H114" s="26"/>
      <c r="I114" s="27"/>
      <c r="J114" s="22"/>
      <c r="K114" s="22"/>
      <c r="L114" s="22"/>
      <c r="M114" s="22"/>
      <c r="N114" s="22"/>
      <c r="O114" s="22"/>
      <c r="P114" s="28" t="str">
        <f aca="false">IF($C114="","",$C114+IF($G114="特管",マスタ!$H$5,マスタ!$H$4))</f>
        <v/>
      </c>
      <c r="Q114" s="23"/>
      <c r="R114" s="28" t="str">
        <f aca="false">IF($C114="","",$C114+マスタ!$H$6)</f>
        <v/>
      </c>
      <c r="S114" s="23"/>
      <c r="T114" s="25" t="str">
        <f aca="true">IF($B114="","",IF(AND($Q114&lt;&gt;"",$S114&lt;&gt;""),"返送完了",IF(AND($Q114="",TODAY()&gt;$P114),"B2・D票 超過 "&amp;TEXT(TODAY()-$P114,"0")&amp;"日",IF(AND($S114="",TODAY()&gt;$R114),"E票 超過 "&amp;TEXT(TODAY()-$R114,"0")&amp;"日",IF($Q114="","B2・D票 あと"&amp;TEXT($P114-TODAY(),"0")&amp;"日","E票 あと"&amp;TEXT($R114-TODAY(),"0")&amp;"日")))))</f>
        <v/>
      </c>
      <c r="U114" s="29"/>
    </row>
    <row r="115" customFormat="false" ht="15" hidden="false" customHeight="false" outlineLevel="0" collapsed="false">
      <c r="A115" s="21" t="str">
        <f aca="false">IF($B115="","",COUNTA($B$7:$B115))</f>
        <v/>
      </c>
      <c r="B115" s="22"/>
      <c r="C115" s="23"/>
      <c r="D115" s="24" t="str">
        <f aca="false">IF($C115="","",YEAR($C115)-IF(MONTH($C115)&lt;4,1,0))</f>
        <v/>
      </c>
      <c r="E115" s="22"/>
      <c r="F115" s="22"/>
      <c r="G115" s="25" t="str">
        <f aca="false">IF($F115="","",IFERROR(VLOOKUP($F115,マスタ!$A$4:$B$17,2,0),"一般"))</f>
        <v/>
      </c>
      <c r="H115" s="26"/>
      <c r="I115" s="27"/>
      <c r="J115" s="22"/>
      <c r="K115" s="22"/>
      <c r="L115" s="22"/>
      <c r="M115" s="22"/>
      <c r="N115" s="22"/>
      <c r="O115" s="22"/>
      <c r="P115" s="28" t="str">
        <f aca="false">IF($C115="","",$C115+IF($G115="特管",マスタ!$H$5,マスタ!$H$4))</f>
        <v/>
      </c>
      <c r="Q115" s="23"/>
      <c r="R115" s="28" t="str">
        <f aca="false">IF($C115="","",$C115+マスタ!$H$6)</f>
        <v/>
      </c>
      <c r="S115" s="23"/>
      <c r="T115" s="25" t="str">
        <f aca="true">IF($B115="","",IF(AND($Q115&lt;&gt;"",$S115&lt;&gt;""),"返送完了",IF(AND($Q115="",TODAY()&gt;$P115),"B2・D票 超過 "&amp;TEXT(TODAY()-$P115,"0")&amp;"日",IF(AND($S115="",TODAY()&gt;$R115),"E票 超過 "&amp;TEXT(TODAY()-$R115,"0")&amp;"日",IF($Q115="","B2・D票 あと"&amp;TEXT($P115-TODAY(),"0")&amp;"日","E票 あと"&amp;TEXT($R115-TODAY(),"0")&amp;"日")))))</f>
        <v/>
      </c>
      <c r="U115" s="29"/>
    </row>
    <row r="116" customFormat="false" ht="15" hidden="false" customHeight="false" outlineLevel="0" collapsed="false">
      <c r="A116" s="21" t="str">
        <f aca="false">IF($B116="","",COUNTA($B$7:$B116))</f>
        <v/>
      </c>
      <c r="B116" s="22"/>
      <c r="C116" s="23"/>
      <c r="D116" s="24" t="str">
        <f aca="false">IF($C116="","",YEAR($C116)-IF(MONTH($C116)&lt;4,1,0))</f>
        <v/>
      </c>
      <c r="E116" s="22"/>
      <c r="F116" s="22"/>
      <c r="G116" s="25" t="str">
        <f aca="false">IF($F116="","",IFERROR(VLOOKUP($F116,マスタ!$A$4:$B$17,2,0),"一般"))</f>
        <v/>
      </c>
      <c r="H116" s="26"/>
      <c r="I116" s="27"/>
      <c r="J116" s="22"/>
      <c r="K116" s="22"/>
      <c r="L116" s="22"/>
      <c r="M116" s="22"/>
      <c r="N116" s="22"/>
      <c r="O116" s="22"/>
      <c r="P116" s="28" t="str">
        <f aca="false">IF($C116="","",$C116+IF($G116="特管",マスタ!$H$5,マスタ!$H$4))</f>
        <v/>
      </c>
      <c r="Q116" s="23"/>
      <c r="R116" s="28" t="str">
        <f aca="false">IF($C116="","",$C116+マスタ!$H$6)</f>
        <v/>
      </c>
      <c r="S116" s="23"/>
      <c r="T116" s="25" t="str">
        <f aca="true">IF($B116="","",IF(AND($Q116&lt;&gt;"",$S116&lt;&gt;""),"返送完了",IF(AND($Q116="",TODAY()&gt;$P116),"B2・D票 超過 "&amp;TEXT(TODAY()-$P116,"0")&amp;"日",IF(AND($S116="",TODAY()&gt;$R116),"E票 超過 "&amp;TEXT(TODAY()-$R116,"0")&amp;"日",IF($Q116="","B2・D票 あと"&amp;TEXT($P116-TODAY(),"0")&amp;"日","E票 あと"&amp;TEXT($R116-TODAY(),"0")&amp;"日")))))</f>
        <v/>
      </c>
      <c r="U116" s="29"/>
    </row>
    <row r="117" customFormat="false" ht="15" hidden="false" customHeight="false" outlineLevel="0" collapsed="false">
      <c r="A117" s="21" t="str">
        <f aca="false">IF($B117="","",COUNTA($B$7:$B117))</f>
        <v/>
      </c>
      <c r="B117" s="22"/>
      <c r="C117" s="23"/>
      <c r="D117" s="24" t="str">
        <f aca="false">IF($C117="","",YEAR($C117)-IF(MONTH($C117)&lt;4,1,0))</f>
        <v/>
      </c>
      <c r="E117" s="22"/>
      <c r="F117" s="22"/>
      <c r="G117" s="25" t="str">
        <f aca="false">IF($F117="","",IFERROR(VLOOKUP($F117,マスタ!$A$4:$B$17,2,0),"一般"))</f>
        <v/>
      </c>
      <c r="H117" s="26"/>
      <c r="I117" s="27"/>
      <c r="J117" s="22"/>
      <c r="K117" s="22"/>
      <c r="L117" s="22"/>
      <c r="M117" s="22"/>
      <c r="N117" s="22"/>
      <c r="O117" s="22"/>
      <c r="P117" s="28" t="str">
        <f aca="false">IF($C117="","",$C117+IF($G117="特管",マスタ!$H$5,マスタ!$H$4))</f>
        <v/>
      </c>
      <c r="Q117" s="23"/>
      <c r="R117" s="28" t="str">
        <f aca="false">IF($C117="","",$C117+マスタ!$H$6)</f>
        <v/>
      </c>
      <c r="S117" s="23"/>
      <c r="T117" s="25" t="str">
        <f aca="true">IF($B117="","",IF(AND($Q117&lt;&gt;"",$S117&lt;&gt;""),"返送完了",IF(AND($Q117="",TODAY()&gt;$P117),"B2・D票 超過 "&amp;TEXT(TODAY()-$P117,"0")&amp;"日",IF(AND($S117="",TODAY()&gt;$R117),"E票 超過 "&amp;TEXT(TODAY()-$R117,"0")&amp;"日",IF($Q117="","B2・D票 あと"&amp;TEXT($P117-TODAY(),"0")&amp;"日","E票 あと"&amp;TEXT($R117-TODAY(),"0")&amp;"日")))))</f>
        <v/>
      </c>
      <c r="U117" s="29"/>
    </row>
    <row r="118" customFormat="false" ht="15" hidden="false" customHeight="false" outlineLevel="0" collapsed="false">
      <c r="A118" s="21" t="str">
        <f aca="false">IF($B118="","",COUNTA($B$7:$B118))</f>
        <v/>
      </c>
      <c r="B118" s="22"/>
      <c r="C118" s="23"/>
      <c r="D118" s="24" t="str">
        <f aca="false">IF($C118="","",YEAR($C118)-IF(MONTH($C118)&lt;4,1,0))</f>
        <v/>
      </c>
      <c r="E118" s="22"/>
      <c r="F118" s="22"/>
      <c r="G118" s="25" t="str">
        <f aca="false">IF($F118="","",IFERROR(VLOOKUP($F118,マスタ!$A$4:$B$17,2,0),"一般"))</f>
        <v/>
      </c>
      <c r="H118" s="26"/>
      <c r="I118" s="27"/>
      <c r="J118" s="22"/>
      <c r="K118" s="22"/>
      <c r="L118" s="22"/>
      <c r="M118" s="22"/>
      <c r="N118" s="22"/>
      <c r="O118" s="22"/>
      <c r="P118" s="28" t="str">
        <f aca="false">IF($C118="","",$C118+IF($G118="特管",マスタ!$H$5,マスタ!$H$4))</f>
        <v/>
      </c>
      <c r="Q118" s="23"/>
      <c r="R118" s="28" t="str">
        <f aca="false">IF($C118="","",$C118+マスタ!$H$6)</f>
        <v/>
      </c>
      <c r="S118" s="23"/>
      <c r="T118" s="25" t="str">
        <f aca="true">IF($B118="","",IF(AND($Q118&lt;&gt;"",$S118&lt;&gt;""),"返送完了",IF(AND($Q118="",TODAY()&gt;$P118),"B2・D票 超過 "&amp;TEXT(TODAY()-$P118,"0")&amp;"日",IF(AND($S118="",TODAY()&gt;$R118),"E票 超過 "&amp;TEXT(TODAY()-$R118,"0")&amp;"日",IF($Q118="","B2・D票 あと"&amp;TEXT($P118-TODAY(),"0")&amp;"日","E票 あと"&amp;TEXT($R118-TODAY(),"0")&amp;"日")))))</f>
        <v/>
      </c>
      <c r="U118" s="29"/>
    </row>
    <row r="119" customFormat="false" ht="15" hidden="false" customHeight="false" outlineLevel="0" collapsed="false">
      <c r="A119" s="21" t="str">
        <f aca="false">IF($B119="","",COUNTA($B$7:$B119))</f>
        <v/>
      </c>
      <c r="B119" s="22"/>
      <c r="C119" s="23"/>
      <c r="D119" s="24" t="str">
        <f aca="false">IF($C119="","",YEAR($C119)-IF(MONTH($C119)&lt;4,1,0))</f>
        <v/>
      </c>
      <c r="E119" s="22"/>
      <c r="F119" s="22"/>
      <c r="G119" s="25" t="str">
        <f aca="false">IF($F119="","",IFERROR(VLOOKUP($F119,マスタ!$A$4:$B$17,2,0),"一般"))</f>
        <v/>
      </c>
      <c r="H119" s="26"/>
      <c r="I119" s="27"/>
      <c r="J119" s="22"/>
      <c r="K119" s="22"/>
      <c r="L119" s="22"/>
      <c r="M119" s="22"/>
      <c r="N119" s="22"/>
      <c r="O119" s="22"/>
      <c r="P119" s="28" t="str">
        <f aca="false">IF($C119="","",$C119+IF($G119="特管",マスタ!$H$5,マスタ!$H$4))</f>
        <v/>
      </c>
      <c r="Q119" s="23"/>
      <c r="R119" s="28" t="str">
        <f aca="false">IF($C119="","",$C119+マスタ!$H$6)</f>
        <v/>
      </c>
      <c r="S119" s="23"/>
      <c r="T119" s="25" t="str">
        <f aca="true">IF($B119="","",IF(AND($Q119&lt;&gt;"",$S119&lt;&gt;""),"返送完了",IF(AND($Q119="",TODAY()&gt;$P119),"B2・D票 超過 "&amp;TEXT(TODAY()-$P119,"0")&amp;"日",IF(AND($S119="",TODAY()&gt;$R119),"E票 超過 "&amp;TEXT(TODAY()-$R119,"0")&amp;"日",IF($Q119="","B2・D票 あと"&amp;TEXT($P119-TODAY(),"0")&amp;"日","E票 あと"&amp;TEXT($R119-TODAY(),"0")&amp;"日")))))</f>
        <v/>
      </c>
      <c r="U119" s="29"/>
    </row>
    <row r="120" customFormat="false" ht="15" hidden="false" customHeight="false" outlineLevel="0" collapsed="false">
      <c r="A120" s="21" t="str">
        <f aca="false">IF($B120="","",COUNTA($B$7:$B120))</f>
        <v/>
      </c>
      <c r="B120" s="22"/>
      <c r="C120" s="23"/>
      <c r="D120" s="24" t="str">
        <f aca="false">IF($C120="","",YEAR($C120)-IF(MONTH($C120)&lt;4,1,0))</f>
        <v/>
      </c>
      <c r="E120" s="22"/>
      <c r="F120" s="22"/>
      <c r="G120" s="25" t="str">
        <f aca="false">IF($F120="","",IFERROR(VLOOKUP($F120,マスタ!$A$4:$B$17,2,0),"一般"))</f>
        <v/>
      </c>
      <c r="H120" s="26"/>
      <c r="I120" s="27"/>
      <c r="J120" s="22"/>
      <c r="K120" s="22"/>
      <c r="L120" s="22"/>
      <c r="M120" s="22"/>
      <c r="N120" s="22"/>
      <c r="O120" s="22"/>
      <c r="P120" s="28" t="str">
        <f aca="false">IF($C120="","",$C120+IF($G120="特管",マスタ!$H$5,マスタ!$H$4))</f>
        <v/>
      </c>
      <c r="Q120" s="23"/>
      <c r="R120" s="28" t="str">
        <f aca="false">IF($C120="","",$C120+マスタ!$H$6)</f>
        <v/>
      </c>
      <c r="S120" s="23"/>
      <c r="T120" s="25" t="str">
        <f aca="true">IF($B120="","",IF(AND($Q120&lt;&gt;"",$S120&lt;&gt;""),"返送完了",IF(AND($Q120="",TODAY()&gt;$P120),"B2・D票 超過 "&amp;TEXT(TODAY()-$P120,"0")&amp;"日",IF(AND($S120="",TODAY()&gt;$R120),"E票 超過 "&amp;TEXT(TODAY()-$R120,"0")&amp;"日",IF($Q120="","B2・D票 あと"&amp;TEXT($P120-TODAY(),"0")&amp;"日","E票 あと"&amp;TEXT($R120-TODAY(),"0")&amp;"日")))))</f>
        <v/>
      </c>
      <c r="U120" s="29"/>
    </row>
    <row r="121" customFormat="false" ht="15" hidden="false" customHeight="false" outlineLevel="0" collapsed="false">
      <c r="A121" s="21" t="str">
        <f aca="false">IF($B121="","",COUNTA($B$7:$B121))</f>
        <v/>
      </c>
      <c r="B121" s="22"/>
      <c r="C121" s="23"/>
      <c r="D121" s="24" t="str">
        <f aca="false">IF($C121="","",YEAR($C121)-IF(MONTH($C121)&lt;4,1,0))</f>
        <v/>
      </c>
      <c r="E121" s="22"/>
      <c r="F121" s="22"/>
      <c r="G121" s="25" t="str">
        <f aca="false">IF($F121="","",IFERROR(VLOOKUP($F121,マスタ!$A$4:$B$17,2,0),"一般"))</f>
        <v/>
      </c>
      <c r="H121" s="26"/>
      <c r="I121" s="27"/>
      <c r="J121" s="22"/>
      <c r="K121" s="22"/>
      <c r="L121" s="22"/>
      <c r="M121" s="22"/>
      <c r="N121" s="22"/>
      <c r="O121" s="22"/>
      <c r="P121" s="28" t="str">
        <f aca="false">IF($C121="","",$C121+IF($G121="特管",マスタ!$H$5,マスタ!$H$4))</f>
        <v/>
      </c>
      <c r="Q121" s="23"/>
      <c r="R121" s="28" t="str">
        <f aca="false">IF($C121="","",$C121+マスタ!$H$6)</f>
        <v/>
      </c>
      <c r="S121" s="23"/>
      <c r="T121" s="25" t="str">
        <f aca="true">IF($B121="","",IF(AND($Q121&lt;&gt;"",$S121&lt;&gt;""),"返送完了",IF(AND($Q121="",TODAY()&gt;$P121),"B2・D票 超過 "&amp;TEXT(TODAY()-$P121,"0")&amp;"日",IF(AND($S121="",TODAY()&gt;$R121),"E票 超過 "&amp;TEXT(TODAY()-$R121,"0")&amp;"日",IF($Q121="","B2・D票 あと"&amp;TEXT($P121-TODAY(),"0")&amp;"日","E票 あと"&amp;TEXT($R121-TODAY(),"0")&amp;"日")))))</f>
        <v/>
      </c>
      <c r="U121" s="29"/>
    </row>
    <row r="122" customFormat="false" ht="15" hidden="false" customHeight="false" outlineLevel="0" collapsed="false">
      <c r="A122" s="21" t="str">
        <f aca="false">IF($B122="","",COUNTA($B$7:$B122))</f>
        <v/>
      </c>
      <c r="B122" s="22"/>
      <c r="C122" s="23"/>
      <c r="D122" s="24" t="str">
        <f aca="false">IF($C122="","",YEAR($C122)-IF(MONTH($C122)&lt;4,1,0))</f>
        <v/>
      </c>
      <c r="E122" s="22"/>
      <c r="F122" s="22"/>
      <c r="G122" s="25" t="str">
        <f aca="false">IF($F122="","",IFERROR(VLOOKUP($F122,マスタ!$A$4:$B$17,2,0),"一般"))</f>
        <v/>
      </c>
      <c r="H122" s="26"/>
      <c r="I122" s="27"/>
      <c r="J122" s="22"/>
      <c r="K122" s="22"/>
      <c r="L122" s="22"/>
      <c r="M122" s="22"/>
      <c r="N122" s="22"/>
      <c r="O122" s="22"/>
      <c r="P122" s="28" t="str">
        <f aca="false">IF($C122="","",$C122+IF($G122="特管",マスタ!$H$5,マスタ!$H$4))</f>
        <v/>
      </c>
      <c r="Q122" s="23"/>
      <c r="R122" s="28" t="str">
        <f aca="false">IF($C122="","",$C122+マスタ!$H$6)</f>
        <v/>
      </c>
      <c r="S122" s="23"/>
      <c r="T122" s="25" t="str">
        <f aca="true">IF($B122="","",IF(AND($Q122&lt;&gt;"",$S122&lt;&gt;""),"返送完了",IF(AND($Q122="",TODAY()&gt;$P122),"B2・D票 超過 "&amp;TEXT(TODAY()-$P122,"0")&amp;"日",IF(AND($S122="",TODAY()&gt;$R122),"E票 超過 "&amp;TEXT(TODAY()-$R122,"0")&amp;"日",IF($Q122="","B2・D票 あと"&amp;TEXT($P122-TODAY(),"0")&amp;"日","E票 あと"&amp;TEXT($R122-TODAY(),"0")&amp;"日")))))</f>
        <v/>
      </c>
      <c r="U122" s="29"/>
    </row>
    <row r="123" customFormat="false" ht="15" hidden="false" customHeight="false" outlineLevel="0" collapsed="false">
      <c r="A123" s="21" t="str">
        <f aca="false">IF($B123="","",COUNTA($B$7:$B123))</f>
        <v/>
      </c>
      <c r="B123" s="22"/>
      <c r="C123" s="23"/>
      <c r="D123" s="24" t="str">
        <f aca="false">IF($C123="","",YEAR($C123)-IF(MONTH($C123)&lt;4,1,0))</f>
        <v/>
      </c>
      <c r="E123" s="22"/>
      <c r="F123" s="22"/>
      <c r="G123" s="25" t="str">
        <f aca="false">IF($F123="","",IFERROR(VLOOKUP($F123,マスタ!$A$4:$B$17,2,0),"一般"))</f>
        <v/>
      </c>
      <c r="H123" s="26"/>
      <c r="I123" s="27"/>
      <c r="J123" s="22"/>
      <c r="K123" s="22"/>
      <c r="L123" s="22"/>
      <c r="M123" s="22"/>
      <c r="N123" s="22"/>
      <c r="O123" s="22"/>
      <c r="P123" s="28" t="str">
        <f aca="false">IF($C123="","",$C123+IF($G123="特管",マスタ!$H$5,マスタ!$H$4))</f>
        <v/>
      </c>
      <c r="Q123" s="23"/>
      <c r="R123" s="28" t="str">
        <f aca="false">IF($C123="","",$C123+マスタ!$H$6)</f>
        <v/>
      </c>
      <c r="S123" s="23"/>
      <c r="T123" s="25" t="str">
        <f aca="true">IF($B123="","",IF(AND($Q123&lt;&gt;"",$S123&lt;&gt;""),"返送完了",IF(AND($Q123="",TODAY()&gt;$P123),"B2・D票 超過 "&amp;TEXT(TODAY()-$P123,"0")&amp;"日",IF(AND($S123="",TODAY()&gt;$R123),"E票 超過 "&amp;TEXT(TODAY()-$R123,"0")&amp;"日",IF($Q123="","B2・D票 あと"&amp;TEXT($P123-TODAY(),"0")&amp;"日","E票 あと"&amp;TEXT($R123-TODAY(),"0")&amp;"日")))))</f>
        <v/>
      </c>
      <c r="U123" s="29"/>
    </row>
    <row r="124" customFormat="false" ht="15" hidden="false" customHeight="false" outlineLevel="0" collapsed="false">
      <c r="A124" s="21" t="str">
        <f aca="false">IF($B124="","",COUNTA($B$7:$B124))</f>
        <v/>
      </c>
      <c r="B124" s="22"/>
      <c r="C124" s="23"/>
      <c r="D124" s="24" t="str">
        <f aca="false">IF($C124="","",YEAR($C124)-IF(MONTH($C124)&lt;4,1,0))</f>
        <v/>
      </c>
      <c r="E124" s="22"/>
      <c r="F124" s="22"/>
      <c r="G124" s="25" t="str">
        <f aca="false">IF($F124="","",IFERROR(VLOOKUP($F124,マスタ!$A$4:$B$17,2,0),"一般"))</f>
        <v/>
      </c>
      <c r="H124" s="26"/>
      <c r="I124" s="27"/>
      <c r="J124" s="22"/>
      <c r="K124" s="22"/>
      <c r="L124" s="22"/>
      <c r="M124" s="22"/>
      <c r="N124" s="22"/>
      <c r="O124" s="22"/>
      <c r="P124" s="28" t="str">
        <f aca="false">IF($C124="","",$C124+IF($G124="特管",マスタ!$H$5,マスタ!$H$4))</f>
        <v/>
      </c>
      <c r="Q124" s="23"/>
      <c r="R124" s="28" t="str">
        <f aca="false">IF($C124="","",$C124+マスタ!$H$6)</f>
        <v/>
      </c>
      <c r="S124" s="23"/>
      <c r="T124" s="25" t="str">
        <f aca="true">IF($B124="","",IF(AND($Q124&lt;&gt;"",$S124&lt;&gt;""),"返送完了",IF(AND($Q124="",TODAY()&gt;$P124),"B2・D票 超過 "&amp;TEXT(TODAY()-$P124,"0")&amp;"日",IF(AND($S124="",TODAY()&gt;$R124),"E票 超過 "&amp;TEXT(TODAY()-$R124,"0")&amp;"日",IF($Q124="","B2・D票 あと"&amp;TEXT($P124-TODAY(),"0")&amp;"日","E票 あと"&amp;TEXT($R124-TODAY(),"0")&amp;"日")))))</f>
        <v/>
      </c>
      <c r="U124" s="29"/>
    </row>
    <row r="125" customFormat="false" ht="15" hidden="false" customHeight="false" outlineLevel="0" collapsed="false">
      <c r="A125" s="21" t="str">
        <f aca="false">IF($B125="","",COUNTA($B$7:$B125))</f>
        <v/>
      </c>
      <c r="B125" s="22"/>
      <c r="C125" s="23"/>
      <c r="D125" s="24" t="str">
        <f aca="false">IF($C125="","",YEAR($C125)-IF(MONTH($C125)&lt;4,1,0))</f>
        <v/>
      </c>
      <c r="E125" s="22"/>
      <c r="F125" s="22"/>
      <c r="G125" s="25" t="str">
        <f aca="false">IF($F125="","",IFERROR(VLOOKUP($F125,マスタ!$A$4:$B$17,2,0),"一般"))</f>
        <v/>
      </c>
      <c r="H125" s="26"/>
      <c r="I125" s="27"/>
      <c r="J125" s="22"/>
      <c r="K125" s="22"/>
      <c r="L125" s="22"/>
      <c r="M125" s="22"/>
      <c r="N125" s="22"/>
      <c r="O125" s="22"/>
      <c r="P125" s="28" t="str">
        <f aca="false">IF($C125="","",$C125+IF($G125="特管",マスタ!$H$5,マスタ!$H$4))</f>
        <v/>
      </c>
      <c r="Q125" s="23"/>
      <c r="R125" s="28" t="str">
        <f aca="false">IF($C125="","",$C125+マスタ!$H$6)</f>
        <v/>
      </c>
      <c r="S125" s="23"/>
      <c r="T125" s="25" t="str">
        <f aca="true">IF($B125="","",IF(AND($Q125&lt;&gt;"",$S125&lt;&gt;""),"返送完了",IF(AND($Q125="",TODAY()&gt;$P125),"B2・D票 超過 "&amp;TEXT(TODAY()-$P125,"0")&amp;"日",IF(AND($S125="",TODAY()&gt;$R125),"E票 超過 "&amp;TEXT(TODAY()-$R125,"0")&amp;"日",IF($Q125="","B2・D票 あと"&amp;TEXT($P125-TODAY(),"0")&amp;"日","E票 あと"&amp;TEXT($R125-TODAY(),"0")&amp;"日")))))</f>
        <v/>
      </c>
      <c r="U125" s="29"/>
    </row>
    <row r="126" customFormat="false" ht="15" hidden="false" customHeight="false" outlineLevel="0" collapsed="false">
      <c r="A126" s="21" t="str">
        <f aca="false">IF($B126="","",COUNTA($B$7:$B126))</f>
        <v/>
      </c>
      <c r="B126" s="22"/>
      <c r="C126" s="23"/>
      <c r="D126" s="24" t="str">
        <f aca="false">IF($C126="","",YEAR($C126)-IF(MONTH($C126)&lt;4,1,0))</f>
        <v/>
      </c>
      <c r="E126" s="22"/>
      <c r="F126" s="22"/>
      <c r="G126" s="25" t="str">
        <f aca="false">IF($F126="","",IFERROR(VLOOKUP($F126,マスタ!$A$4:$B$17,2,0),"一般"))</f>
        <v/>
      </c>
      <c r="H126" s="26"/>
      <c r="I126" s="27"/>
      <c r="J126" s="22"/>
      <c r="K126" s="22"/>
      <c r="L126" s="22"/>
      <c r="M126" s="22"/>
      <c r="N126" s="22"/>
      <c r="O126" s="22"/>
      <c r="P126" s="28" t="str">
        <f aca="false">IF($C126="","",$C126+IF($G126="特管",マスタ!$H$5,マスタ!$H$4))</f>
        <v/>
      </c>
      <c r="Q126" s="23"/>
      <c r="R126" s="28" t="str">
        <f aca="false">IF($C126="","",$C126+マスタ!$H$6)</f>
        <v/>
      </c>
      <c r="S126" s="23"/>
      <c r="T126" s="25" t="str">
        <f aca="true">IF($B126="","",IF(AND($Q126&lt;&gt;"",$S126&lt;&gt;""),"返送完了",IF(AND($Q126="",TODAY()&gt;$P126),"B2・D票 超過 "&amp;TEXT(TODAY()-$P126,"0")&amp;"日",IF(AND($S126="",TODAY()&gt;$R126),"E票 超過 "&amp;TEXT(TODAY()-$R126,"0")&amp;"日",IF($Q126="","B2・D票 あと"&amp;TEXT($P126-TODAY(),"0")&amp;"日","E票 あと"&amp;TEXT($R126-TODAY(),"0")&amp;"日")))))</f>
        <v/>
      </c>
      <c r="U126" s="29"/>
    </row>
    <row r="127" customFormat="false" ht="15" hidden="false" customHeight="false" outlineLevel="0" collapsed="false">
      <c r="A127" s="21" t="str">
        <f aca="false">IF($B127="","",COUNTA($B$7:$B127))</f>
        <v/>
      </c>
      <c r="B127" s="22"/>
      <c r="C127" s="23"/>
      <c r="D127" s="24" t="str">
        <f aca="false">IF($C127="","",YEAR($C127)-IF(MONTH($C127)&lt;4,1,0))</f>
        <v/>
      </c>
      <c r="E127" s="22"/>
      <c r="F127" s="22"/>
      <c r="G127" s="25" t="str">
        <f aca="false">IF($F127="","",IFERROR(VLOOKUP($F127,マスタ!$A$4:$B$17,2,0),"一般"))</f>
        <v/>
      </c>
      <c r="H127" s="26"/>
      <c r="I127" s="27"/>
      <c r="J127" s="22"/>
      <c r="K127" s="22"/>
      <c r="L127" s="22"/>
      <c r="M127" s="22"/>
      <c r="N127" s="22"/>
      <c r="O127" s="22"/>
      <c r="P127" s="28" t="str">
        <f aca="false">IF($C127="","",$C127+IF($G127="特管",マスタ!$H$5,マスタ!$H$4))</f>
        <v/>
      </c>
      <c r="Q127" s="23"/>
      <c r="R127" s="28" t="str">
        <f aca="false">IF($C127="","",$C127+マスタ!$H$6)</f>
        <v/>
      </c>
      <c r="S127" s="23"/>
      <c r="T127" s="25" t="str">
        <f aca="true">IF($B127="","",IF(AND($Q127&lt;&gt;"",$S127&lt;&gt;""),"返送完了",IF(AND($Q127="",TODAY()&gt;$P127),"B2・D票 超過 "&amp;TEXT(TODAY()-$P127,"0")&amp;"日",IF(AND($S127="",TODAY()&gt;$R127),"E票 超過 "&amp;TEXT(TODAY()-$R127,"0")&amp;"日",IF($Q127="","B2・D票 あと"&amp;TEXT($P127-TODAY(),"0")&amp;"日","E票 あと"&amp;TEXT($R127-TODAY(),"0")&amp;"日")))))</f>
        <v/>
      </c>
      <c r="U127" s="29"/>
    </row>
    <row r="128" customFormat="false" ht="15" hidden="false" customHeight="false" outlineLevel="0" collapsed="false">
      <c r="A128" s="21" t="str">
        <f aca="false">IF($B128="","",COUNTA($B$7:$B128))</f>
        <v/>
      </c>
      <c r="B128" s="22"/>
      <c r="C128" s="23"/>
      <c r="D128" s="24" t="str">
        <f aca="false">IF($C128="","",YEAR($C128)-IF(MONTH($C128)&lt;4,1,0))</f>
        <v/>
      </c>
      <c r="E128" s="22"/>
      <c r="F128" s="22"/>
      <c r="G128" s="25" t="str">
        <f aca="false">IF($F128="","",IFERROR(VLOOKUP($F128,マスタ!$A$4:$B$17,2,0),"一般"))</f>
        <v/>
      </c>
      <c r="H128" s="26"/>
      <c r="I128" s="27"/>
      <c r="J128" s="22"/>
      <c r="K128" s="22"/>
      <c r="L128" s="22"/>
      <c r="M128" s="22"/>
      <c r="N128" s="22"/>
      <c r="O128" s="22"/>
      <c r="P128" s="28" t="str">
        <f aca="false">IF($C128="","",$C128+IF($G128="特管",マスタ!$H$5,マスタ!$H$4))</f>
        <v/>
      </c>
      <c r="Q128" s="23"/>
      <c r="R128" s="28" t="str">
        <f aca="false">IF($C128="","",$C128+マスタ!$H$6)</f>
        <v/>
      </c>
      <c r="S128" s="23"/>
      <c r="T128" s="25" t="str">
        <f aca="true">IF($B128="","",IF(AND($Q128&lt;&gt;"",$S128&lt;&gt;""),"返送完了",IF(AND($Q128="",TODAY()&gt;$P128),"B2・D票 超過 "&amp;TEXT(TODAY()-$P128,"0")&amp;"日",IF(AND($S128="",TODAY()&gt;$R128),"E票 超過 "&amp;TEXT(TODAY()-$R128,"0")&amp;"日",IF($Q128="","B2・D票 あと"&amp;TEXT($P128-TODAY(),"0")&amp;"日","E票 あと"&amp;TEXT($R128-TODAY(),"0")&amp;"日")))))</f>
        <v/>
      </c>
      <c r="U128" s="29"/>
    </row>
    <row r="129" customFormat="false" ht="15" hidden="false" customHeight="false" outlineLevel="0" collapsed="false">
      <c r="A129" s="21" t="str">
        <f aca="false">IF($B129="","",COUNTA($B$7:$B129))</f>
        <v/>
      </c>
      <c r="B129" s="22"/>
      <c r="C129" s="23"/>
      <c r="D129" s="24" t="str">
        <f aca="false">IF($C129="","",YEAR($C129)-IF(MONTH($C129)&lt;4,1,0))</f>
        <v/>
      </c>
      <c r="E129" s="22"/>
      <c r="F129" s="22"/>
      <c r="G129" s="25" t="str">
        <f aca="false">IF($F129="","",IFERROR(VLOOKUP($F129,マスタ!$A$4:$B$17,2,0),"一般"))</f>
        <v/>
      </c>
      <c r="H129" s="26"/>
      <c r="I129" s="27"/>
      <c r="J129" s="22"/>
      <c r="K129" s="22"/>
      <c r="L129" s="22"/>
      <c r="M129" s="22"/>
      <c r="N129" s="22"/>
      <c r="O129" s="22"/>
      <c r="P129" s="28" t="str">
        <f aca="false">IF($C129="","",$C129+IF($G129="特管",マスタ!$H$5,マスタ!$H$4))</f>
        <v/>
      </c>
      <c r="Q129" s="23"/>
      <c r="R129" s="28" t="str">
        <f aca="false">IF($C129="","",$C129+マスタ!$H$6)</f>
        <v/>
      </c>
      <c r="S129" s="23"/>
      <c r="T129" s="25" t="str">
        <f aca="true">IF($B129="","",IF(AND($Q129&lt;&gt;"",$S129&lt;&gt;""),"返送完了",IF(AND($Q129="",TODAY()&gt;$P129),"B2・D票 超過 "&amp;TEXT(TODAY()-$P129,"0")&amp;"日",IF(AND($S129="",TODAY()&gt;$R129),"E票 超過 "&amp;TEXT(TODAY()-$R129,"0")&amp;"日",IF($Q129="","B2・D票 あと"&amp;TEXT($P129-TODAY(),"0")&amp;"日","E票 あと"&amp;TEXT($R129-TODAY(),"0")&amp;"日")))))</f>
        <v/>
      </c>
      <c r="U129" s="29"/>
    </row>
    <row r="130" customFormat="false" ht="15" hidden="false" customHeight="false" outlineLevel="0" collapsed="false">
      <c r="A130" s="21" t="str">
        <f aca="false">IF($B130="","",COUNTA($B$7:$B130))</f>
        <v/>
      </c>
      <c r="B130" s="22"/>
      <c r="C130" s="23"/>
      <c r="D130" s="24" t="str">
        <f aca="false">IF($C130="","",YEAR($C130)-IF(MONTH($C130)&lt;4,1,0))</f>
        <v/>
      </c>
      <c r="E130" s="22"/>
      <c r="F130" s="22"/>
      <c r="G130" s="25" t="str">
        <f aca="false">IF($F130="","",IFERROR(VLOOKUP($F130,マスタ!$A$4:$B$17,2,0),"一般"))</f>
        <v/>
      </c>
      <c r="H130" s="26"/>
      <c r="I130" s="27"/>
      <c r="J130" s="22"/>
      <c r="K130" s="22"/>
      <c r="L130" s="22"/>
      <c r="M130" s="22"/>
      <c r="N130" s="22"/>
      <c r="O130" s="22"/>
      <c r="P130" s="28" t="str">
        <f aca="false">IF($C130="","",$C130+IF($G130="特管",マスタ!$H$5,マスタ!$H$4))</f>
        <v/>
      </c>
      <c r="Q130" s="23"/>
      <c r="R130" s="28" t="str">
        <f aca="false">IF($C130="","",$C130+マスタ!$H$6)</f>
        <v/>
      </c>
      <c r="S130" s="23"/>
      <c r="T130" s="25" t="str">
        <f aca="true">IF($B130="","",IF(AND($Q130&lt;&gt;"",$S130&lt;&gt;""),"返送完了",IF(AND($Q130="",TODAY()&gt;$P130),"B2・D票 超過 "&amp;TEXT(TODAY()-$P130,"0")&amp;"日",IF(AND($S130="",TODAY()&gt;$R130),"E票 超過 "&amp;TEXT(TODAY()-$R130,"0")&amp;"日",IF($Q130="","B2・D票 あと"&amp;TEXT($P130-TODAY(),"0")&amp;"日","E票 あと"&amp;TEXT($R130-TODAY(),"0")&amp;"日")))))</f>
        <v/>
      </c>
      <c r="U130" s="29"/>
    </row>
    <row r="131" customFormat="false" ht="15" hidden="false" customHeight="false" outlineLevel="0" collapsed="false">
      <c r="A131" s="21" t="str">
        <f aca="false">IF($B131="","",COUNTA($B$7:$B131))</f>
        <v/>
      </c>
      <c r="B131" s="22"/>
      <c r="C131" s="23"/>
      <c r="D131" s="24" t="str">
        <f aca="false">IF($C131="","",YEAR($C131)-IF(MONTH($C131)&lt;4,1,0))</f>
        <v/>
      </c>
      <c r="E131" s="22"/>
      <c r="F131" s="22"/>
      <c r="G131" s="25" t="str">
        <f aca="false">IF($F131="","",IFERROR(VLOOKUP($F131,マスタ!$A$4:$B$17,2,0),"一般"))</f>
        <v/>
      </c>
      <c r="H131" s="26"/>
      <c r="I131" s="27"/>
      <c r="J131" s="22"/>
      <c r="K131" s="22"/>
      <c r="L131" s="22"/>
      <c r="M131" s="22"/>
      <c r="N131" s="22"/>
      <c r="O131" s="22"/>
      <c r="P131" s="28" t="str">
        <f aca="false">IF($C131="","",$C131+IF($G131="特管",マスタ!$H$5,マスタ!$H$4))</f>
        <v/>
      </c>
      <c r="Q131" s="23"/>
      <c r="R131" s="28" t="str">
        <f aca="false">IF($C131="","",$C131+マスタ!$H$6)</f>
        <v/>
      </c>
      <c r="S131" s="23"/>
      <c r="T131" s="25" t="str">
        <f aca="true">IF($B131="","",IF(AND($Q131&lt;&gt;"",$S131&lt;&gt;""),"返送完了",IF(AND($Q131="",TODAY()&gt;$P131),"B2・D票 超過 "&amp;TEXT(TODAY()-$P131,"0")&amp;"日",IF(AND($S131="",TODAY()&gt;$R131),"E票 超過 "&amp;TEXT(TODAY()-$R131,"0")&amp;"日",IF($Q131="","B2・D票 あと"&amp;TEXT($P131-TODAY(),"0")&amp;"日","E票 あと"&amp;TEXT($R131-TODAY(),"0")&amp;"日")))))</f>
        <v/>
      </c>
      <c r="U131" s="29"/>
    </row>
    <row r="132" customFormat="false" ht="15" hidden="false" customHeight="false" outlineLevel="0" collapsed="false">
      <c r="A132" s="21" t="str">
        <f aca="false">IF($B132="","",COUNTA($B$7:$B132))</f>
        <v/>
      </c>
      <c r="B132" s="22"/>
      <c r="C132" s="23"/>
      <c r="D132" s="24" t="str">
        <f aca="false">IF($C132="","",YEAR($C132)-IF(MONTH($C132)&lt;4,1,0))</f>
        <v/>
      </c>
      <c r="E132" s="22"/>
      <c r="F132" s="22"/>
      <c r="G132" s="25" t="str">
        <f aca="false">IF($F132="","",IFERROR(VLOOKUP($F132,マスタ!$A$4:$B$17,2,0),"一般"))</f>
        <v/>
      </c>
      <c r="H132" s="26"/>
      <c r="I132" s="27"/>
      <c r="J132" s="22"/>
      <c r="K132" s="22"/>
      <c r="L132" s="22"/>
      <c r="M132" s="22"/>
      <c r="N132" s="22"/>
      <c r="O132" s="22"/>
      <c r="P132" s="28" t="str">
        <f aca="false">IF($C132="","",$C132+IF($G132="特管",マスタ!$H$5,マスタ!$H$4))</f>
        <v/>
      </c>
      <c r="Q132" s="23"/>
      <c r="R132" s="28" t="str">
        <f aca="false">IF($C132="","",$C132+マスタ!$H$6)</f>
        <v/>
      </c>
      <c r="S132" s="23"/>
      <c r="T132" s="25" t="str">
        <f aca="true">IF($B132="","",IF(AND($Q132&lt;&gt;"",$S132&lt;&gt;""),"返送完了",IF(AND($Q132="",TODAY()&gt;$P132),"B2・D票 超過 "&amp;TEXT(TODAY()-$P132,"0")&amp;"日",IF(AND($S132="",TODAY()&gt;$R132),"E票 超過 "&amp;TEXT(TODAY()-$R132,"0")&amp;"日",IF($Q132="","B2・D票 あと"&amp;TEXT($P132-TODAY(),"0")&amp;"日","E票 あと"&amp;TEXT($R132-TODAY(),"0")&amp;"日")))))</f>
        <v/>
      </c>
      <c r="U132" s="29"/>
    </row>
    <row r="133" customFormat="false" ht="15" hidden="false" customHeight="false" outlineLevel="0" collapsed="false">
      <c r="A133" s="21" t="str">
        <f aca="false">IF($B133="","",COUNTA($B$7:$B133))</f>
        <v/>
      </c>
      <c r="B133" s="22"/>
      <c r="C133" s="23"/>
      <c r="D133" s="24" t="str">
        <f aca="false">IF($C133="","",YEAR($C133)-IF(MONTH($C133)&lt;4,1,0))</f>
        <v/>
      </c>
      <c r="E133" s="22"/>
      <c r="F133" s="22"/>
      <c r="G133" s="25" t="str">
        <f aca="false">IF($F133="","",IFERROR(VLOOKUP($F133,マスタ!$A$4:$B$17,2,0),"一般"))</f>
        <v/>
      </c>
      <c r="H133" s="26"/>
      <c r="I133" s="27"/>
      <c r="J133" s="22"/>
      <c r="K133" s="22"/>
      <c r="L133" s="22"/>
      <c r="M133" s="22"/>
      <c r="N133" s="22"/>
      <c r="O133" s="22"/>
      <c r="P133" s="28" t="str">
        <f aca="false">IF($C133="","",$C133+IF($G133="特管",マスタ!$H$5,マスタ!$H$4))</f>
        <v/>
      </c>
      <c r="Q133" s="23"/>
      <c r="R133" s="28" t="str">
        <f aca="false">IF($C133="","",$C133+マスタ!$H$6)</f>
        <v/>
      </c>
      <c r="S133" s="23"/>
      <c r="T133" s="25" t="str">
        <f aca="true">IF($B133="","",IF(AND($Q133&lt;&gt;"",$S133&lt;&gt;""),"返送完了",IF(AND($Q133="",TODAY()&gt;$P133),"B2・D票 超過 "&amp;TEXT(TODAY()-$P133,"0")&amp;"日",IF(AND($S133="",TODAY()&gt;$R133),"E票 超過 "&amp;TEXT(TODAY()-$R133,"0")&amp;"日",IF($Q133="","B2・D票 あと"&amp;TEXT($P133-TODAY(),"0")&amp;"日","E票 あと"&amp;TEXT($R133-TODAY(),"0")&amp;"日")))))</f>
        <v/>
      </c>
      <c r="U133" s="29"/>
    </row>
    <row r="134" customFormat="false" ht="15" hidden="false" customHeight="false" outlineLevel="0" collapsed="false">
      <c r="A134" s="21" t="str">
        <f aca="false">IF($B134="","",COUNTA($B$7:$B134))</f>
        <v/>
      </c>
      <c r="B134" s="22"/>
      <c r="C134" s="23"/>
      <c r="D134" s="24" t="str">
        <f aca="false">IF($C134="","",YEAR($C134)-IF(MONTH($C134)&lt;4,1,0))</f>
        <v/>
      </c>
      <c r="E134" s="22"/>
      <c r="F134" s="22"/>
      <c r="G134" s="25" t="str">
        <f aca="false">IF($F134="","",IFERROR(VLOOKUP($F134,マスタ!$A$4:$B$17,2,0),"一般"))</f>
        <v/>
      </c>
      <c r="H134" s="26"/>
      <c r="I134" s="27"/>
      <c r="J134" s="22"/>
      <c r="K134" s="22"/>
      <c r="L134" s="22"/>
      <c r="M134" s="22"/>
      <c r="N134" s="22"/>
      <c r="O134" s="22"/>
      <c r="P134" s="28" t="str">
        <f aca="false">IF($C134="","",$C134+IF($G134="特管",マスタ!$H$5,マスタ!$H$4))</f>
        <v/>
      </c>
      <c r="Q134" s="23"/>
      <c r="R134" s="28" t="str">
        <f aca="false">IF($C134="","",$C134+マスタ!$H$6)</f>
        <v/>
      </c>
      <c r="S134" s="23"/>
      <c r="T134" s="25" t="str">
        <f aca="true">IF($B134="","",IF(AND($Q134&lt;&gt;"",$S134&lt;&gt;""),"返送完了",IF(AND($Q134="",TODAY()&gt;$P134),"B2・D票 超過 "&amp;TEXT(TODAY()-$P134,"0")&amp;"日",IF(AND($S134="",TODAY()&gt;$R134),"E票 超過 "&amp;TEXT(TODAY()-$R134,"0")&amp;"日",IF($Q134="","B2・D票 あと"&amp;TEXT($P134-TODAY(),"0")&amp;"日","E票 あと"&amp;TEXT($R134-TODAY(),"0")&amp;"日")))))</f>
        <v/>
      </c>
      <c r="U134" s="29"/>
    </row>
    <row r="135" customFormat="false" ht="15" hidden="false" customHeight="false" outlineLevel="0" collapsed="false">
      <c r="A135" s="21" t="str">
        <f aca="false">IF($B135="","",COUNTA($B$7:$B135))</f>
        <v/>
      </c>
      <c r="B135" s="22"/>
      <c r="C135" s="23"/>
      <c r="D135" s="24" t="str">
        <f aca="false">IF($C135="","",YEAR($C135)-IF(MONTH($C135)&lt;4,1,0))</f>
        <v/>
      </c>
      <c r="E135" s="22"/>
      <c r="F135" s="22"/>
      <c r="G135" s="25" t="str">
        <f aca="false">IF($F135="","",IFERROR(VLOOKUP($F135,マスタ!$A$4:$B$17,2,0),"一般"))</f>
        <v/>
      </c>
      <c r="H135" s="26"/>
      <c r="I135" s="27"/>
      <c r="J135" s="22"/>
      <c r="K135" s="22"/>
      <c r="L135" s="22"/>
      <c r="M135" s="22"/>
      <c r="N135" s="22"/>
      <c r="O135" s="22"/>
      <c r="P135" s="28" t="str">
        <f aca="false">IF($C135="","",$C135+IF($G135="特管",マスタ!$H$5,マスタ!$H$4))</f>
        <v/>
      </c>
      <c r="Q135" s="23"/>
      <c r="R135" s="28" t="str">
        <f aca="false">IF($C135="","",$C135+マスタ!$H$6)</f>
        <v/>
      </c>
      <c r="S135" s="23"/>
      <c r="T135" s="25" t="str">
        <f aca="true">IF($B135="","",IF(AND($Q135&lt;&gt;"",$S135&lt;&gt;""),"返送完了",IF(AND($Q135="",TODAY()&gt;$P135),"B2・D票 超過 "&amp;TEXT(TODAY()-$P135,"0")&amp;"日",IF(AND($S135="",TODAY()&gt;$R135),"E票 超過 "&amp;TEXT(TODAY()-$R135,"0")&amp;"日",IF($Q135="","B2・D票 あと"&amp;TEXT($P135-TODAY(),"0")&amp;"日","E票 あと"&amp;TEXT($R135-TODAY(),"0")&amp;"日")))))</f>
        <v/>
      </c>
      <c r="U135" s="29"/>
    </row>
    <row r="136" customFormat="false" ht="15" hidden="false" customHeight="false" outlineLevel="0" collapsed="false">
      <c r="A136" s="21" t="str">
        <f aca="false">IF($B136="","",COUNTA($B$7:$B136))</f>
        <v/>
      </c>
      <c r="B136" s="22"/>
      <c r="C136" s="23"/>
      <c r="D136" s="24" t="str">
        <f aca="false">IF($C136="","",YEAR($C136)-IF(MONTH($C136)&lt;4,1,0))</f>
        <v/>
      </c>
      <c r="E136" s="22"/>
      <c r="F136" s="22"/>
      <c r="G136" s="25" t="str">
        <f aca="false">IF($F136="","",IFERROR(VLOOKUP($F136,マスタ!$A$4:$B$17,2,0),"一般"))</f>
        <v/>
      </c>
      <c r="H136" s="26"/>
      <c r="I136" s="27"/>
      <c r="J136" s="22"/>
      <c r="K136" s="22"/>
      <c r="L136" s="22"/>
      <c r="M136" s="22"/>
      <c r="N136" s="22"/>
      <c r="O136" s="22"/>
      <c r="P136" s="28" t="str">
        <f aca="false">IF($C136="","",$C136+IF($G136="特管",マスタ!$H$5,マスタ!$H$4))</f>
        <v/>
      </c>
      <c r="Q136" s="23"/>
      <c r="R136" s="28" t="str">
        <f aca="false">IF($C136="","",$C136+マスタ!$H$6)</f>
        <v/>
      </c>
      <c r="S136" s="23"/>
      <c r="T136" s="25" t="str">
        <f aca="true">IF($B136="","",IF(AND($Q136&lt;&gt;"",$S136&lt;&gt;""),"返送完了",IF(AND($Q136="",TODAY()&gt;$P136),"B2・D票 超過 "&amp;TEXT(TODAY()-$P136,"0")&amp;"日",IF(AND($S136="",TODAY()&gt;$R136),"E票 超過 "&amp;TEXT(TODAY()-$R136,"0")&amp;"日",IF($Q136="","B2・D票 あと"&amp;TEXT($P136-TODAY(),"0")&amp;"日","E票 あと"&amp;TEXT($R136-TODAY(),"0")&amp;"日")))))</f>
        <v/>
      </c>
      <c r="U136" s="29"/>
    </row>
    <row r="137" customFormat="false" ht="15" hidden="false" customHeight="false" outlineLevel="0" collapsed="false">
      <c r="A137" s="21" t="str">
        <f aca="false">IF($B137="","",COUNTA($B$7:$B137))</f>
        <v/>
      </c>
      <c r="B137" s="22"/>
      <c r="C137" s="23"/>
      <c r="D137" s="24" t="str">
        <f aca="false">IF($C137="","",YEAR($C137)-IF(MONTH($C137)&lt;4,1,0))</f>
        <v/>
      </c>
      <c r="E137" s="22"/>
      <c r="F137" s="22"/>
      <c r="G137" s="25" t="str">
        <f aca="false">IF($F137="","",IFERROR(VLOOKUP($F137,マスタ!$A$4:$B$17,2,0),"一般"))</f>
        <v/>
      </c>
      <c r="H137" s="26"/>
      <c r="I137" s="27"/>
      <c r="J137" s="22"/>
      <c r="K137" s="22"/>
      <c r="L137" s="22"/>
      <c r="M137" s="22"/>
      <c r="N137" s="22"/>
      <c r="O137" s="22"/>
      <c r="P137" s="28" t="str">
        <f aca="false">IF($C137="","",$C137+IF($G137="特管",マスタ!$H$5,マスタ!$H$4))</f>
        <v/>
      </c>
      <c r="Q137" s="23"/>
      <c r="R137" s="28" t="str">
        <f aca="false">IF($C137="","",$C137+マスタ!$H$6)</f>
        <v/>
      </c>
      <c r="S137" s="23"/>
      <c r="T137" s="25" t="str">
        <f aca="true">IF($B137="","",IF(AND($Q137&lt;&gt;"",$S137&lt;&gt;""),"返送完了",IF(AND($Q137="",TODAY()&gt;$P137),"B2・D票 超過 "&amp;TEXT(TODAY()-$P137,"0")&amp;"日",IF(AND($S137="",TODAY()&gt;$R137),"E票 超過 "&amp;TEXT(TODAY()-$R137,"0")&amp;"日",IF($Q137="","B2・D票 あと"&amp;TEXT($P137-TODAY(),"0")&amp;"日","E票 あと"&amp;TEXT($R137-TODAY(),"0")&amp;"日")))))</f>
        <v/>
      </c>
      <c r="U137" s="29"/>
    </row>
    <row r="138" customFormat="false" ht="15" hidden="false" customHeight="false" outlineLevel="0" collapsed="false">
      <c r="A138" s="21" t="str">
        <f aca="false">IF($B138="","",COUNTA($B$7:$B138))</f>
        <v/>
      </c>
      <c r="B138" s="22"/>
      <c r="C138" s="23"/>
      <c r="D138" s="24" t="str">
        <f aca="false">IF($C138="","",YEAR($C138)-IF(MONTH($C138)&lt;4,1,0))</f>
        <v/>
      </c>
      <c r="E138" s="22"/>
      <c r="F138" s="22"/>
      <c r="G138" s="25" t="str">
        <f aca="false">IF($F138="","",IFERROR(VLOOKUP($F138,マスタ!$A$4:$B$17,2,0),"一般"))</f>
        <v/>
      </c>
      <c r="H138" s="26"/>
      <c r="I138" s="27"/>
      <c r="J138" s="22"/>
      <c r="K138" s="22"/>
      <c r="L138" s="22"/>
      <c r="M138" s="22"/>
      <c r="N138" s="22"/>
      <c r="O138" s="22"/>
      <c r="P138" s="28" t="str">
        <f aca="false">IF($C138="","",$C138+IF($G138="特管",マスタ!$H$5,マスタ!$H$4))</f>
        <v/>
      </c>
      <c r="Q138" s="23"/>
      <c r="R138" s="28" t="str">
        <f aca="false">IF($C138="","",$C138+マスタ!$H$6)</f>
        <v/>
      </c>
      <c r="S138" s="23"/>
      <c r="T138" s="25" t="str">
        <f aca="true">IF($B138="","",IF(AND($Q138&lt;&gt;"",$S138&lt;&gt;""),"返送完了",IF(AND($Q138="",TODAY()&gt;$P138),"B2・D票 超過 "&amp;TEXT(TODAY()-$P138,"0")&amp;"日",IF(AND($S138="",TODAY()&gt;$R138),"E票 超過 "&amp;TEXT(TODAY()-$R138,"0")&amp;"日",IF($Q138="","B2・D票 あと"&amp;TEXT($P138-TODAY(),"0")&amp;"日","E票 あと"&amp;TEXT($R138-TODAY(),"0")&amp;"日")))))</f>
        <v/>
      </c>
      <c r="U138" s="29"/>
    </row>
    <row r="139" customFormat="false" ht="15" hidden="false" customHeight="false" outlineLevel="0" collapsed="false">
      <c r="A139" s="21" t="str">
        <f aca="false">IF($B139="","",COUNTA($B$7:$B139))</f>
        <v/>
      </c>
      <c r="B139" s="22"/>
      <c r="C139" s="23"/>
      <c r="D139" s="24" t="str">
        <f aca="false">IF($C139="","",YEAR($C139)-IF(MONTH($C139)&lt;4,1,0))</f>
        <v/>
      </c>
      <c r="E139" s="22"/>
      <c r="F139" s="22"/>
      <c r="G139" s="25" t="str">
        <f aca="false">IF($F139="","",IFERROR(VLOOKUP($F139,マスタ!$A$4:$B$17,2,0),"一般"))</f>
        <v/>
      </c>
      <c r="H139" s="26"/>
      <c r="I139" s="27"/>
      <c r="J139" s="22"/>
      <c r="K139" s="22"/>
      <c r="L139" s="22"/>
      <c r="M139" s="22"/>
      <c r="N139" s="22"/>
      <c r="O139" s="22"/>
      <c r="P139" s="28" t="str">
        <f aca="false">IF($C139="","",$C139+IF($G139="特管",マスタ!$H$5,マスタ!$H$4))</f>
        <v/>
      </c>
      <c r="Q139" s="23"/>
      <c r="R139" s="28" t="str">
        <f aca="false">IF($C139="","",$C139+マスタ!$H$6)</f>
        <v/>
      </c>
      <c r="S139" s="23"/>
      <c r="T139" s="25" t="str">
        <f aca="true">IF($B139="","",IF(AND($Q139&lt;&gt;"",$S139&lt;&gt;""),"返送完了",IF(AND($Q139="",TODAY()&gt;$P139),"B2・D票 超過 "&amp;TEXT(TODAY()-$P139,"0")&amp;"日",IF(AND($S139="",TODAY()&gt;$R139),"E票 超過 "&amp;TEXT(TODAY()-$R139,"0")&amp;"日",IF($Q139="","B2・D票 あと"&amp;TEXT($P139-TODAY(),"0")&amp;"日","E票 あと"&amp;TEXT($R139-TODAY(),"0")&amp;"日")))))</f>
        <v/>
      </c>
      <c r="U139" s="29"/>
    </row>
    <row r="140" customFormat="false" ht="15" hidden="false" customHeight="false" outlineLevel="0" collapsed="false">
      <c r="A140" s="21" t="str">
        <f aca="false">IF($B140="","",COUNTA($B$7:$B140))</f>
        <v/>
      </c>
      <c r="B140" s="22"/>
      <c r="C140" s="23"/>
      <c r="D140" s="24" t="str">
        <f aca="false">IF($C140="","",YEAR($C140)-IF(MONTH($C140)&lt;4,1,0))</f>
        <v/>
      </c>
      <c r="E140" s="22"/>
      <c r="F140" s="22"/>
      <c r="G140" s="25" t="str">
        <f aca="false">IF($F140="","",IFERROR(VLOOKUP($F140,マスタ!$A$4:$B$17,2,0),"一般"))</f>
        <v/>
      </c>
      <c r="H140" s="26"/>
      <c r="I140" s="27"/>
      <c r="J140" s="22"/>
      <c r="K140" s="22"/>
      <c r="L140" s="22"/>
      <c r="M140" s="22"/>
      <c r="N140" s="22"/>
      <c r="O140" s="22"/>
      <c r="P140" s="28" t="str">
        <f aca="false">IF($C140="","",$C140+IF($G140="特管",マスタ!$H$5,マスタ!$H$4))</f>
        <v/>
      </c>
      <c r="Q140" s="23"/>
      <c r="R140" s="28" t="str">
        <f aca="false">IF($C140="","",$C140+マスタ!$H$6)</f>
        <v/>
      </c>
      <c r="S140" s="23"/>
      <c r="T140" s="25" t="str">
        <f aca="true">IF($B140="","",IF(AND($Q140&lt;&gt;"",$S140&lt;&gt;""),"返送完了",IF(AND($Q140="",TODAY()&gt;$P140),"B2・D票 超過 "&amp;TEXT(TODAY()-$P140,"0")&amp;"日",IF(AND($S140="",TODAY()&gt;$R140),"E票 超過 "&amp;TEXT(TODAY()-$R140,"0")&amp;"日",IF($Q140="","B2・D票 あと"&amp;TEXT($P140-TODAY(),"0")&amp;"日","E票 あと"&amp;TEXT($R140-TODAY(),"0")&amp;"日")))))</f>
        <v/>
      </c>
      <c r="U140" s="29"/>
    </row>
    <row r="141" customFormat="false" ht="15" hidden="false" customHeight="false" outlineLevel="0" collapsed="false">
      <c r="A141" s="21" t="str">
        <f aca="false">IF($B141="","",COUNTA($B$7:$B141))</f>
        <v/>
      </c>
      <c r="B141" s="22"/>
      <c r="C141" s="23"/>
      <c r="D141" s="24" t="str">
        <f aca="false">IF($C141="","",YEAR($C141)-IF(MONTH($C141)&lt;4,1,0))</f>
        <v/>
      </c>
      <c r="E141" s="22"/>
      <c r="F141" s="22"/>
      <c r="G141" s="25" t="str">
        <f aca="false">IF($F141="","",IFERROR(VLOOKUP($F141,マスタ!$A$4:$B$17,2,0),"一般"))</f>
        <v/>
      </c>
      <c r="H141" s="26"/>
      <c r="I141" s="27"/>
      <c r="J141" s="22"/>
      <c r="K141" s="22"/>
      <c r="L141" s="22"/>
      <c r="M141" s="22"/>
      <c r="N141" s="22"/>
      <c r="O141" s="22"/>
      <c r="P141" s="28" t="str">
        <f aca="false">IF($C141="","",$C141+IF($G141="特管",マスタ!$H$5,マスタ!$H$4))</f>
        <v/>
      </c>
      <c r="Q141" s="23"/>
      <c r="R141" s="28" t="str">
        <f aca="false">IF($C141="","",$C141+マスタ!$H$6)</f>
        <v/>
      </c>
      <c r="S141" s="23"/>
      <c r="T141" s="25" t="str">
        <f aca="true">IF($B141="","",IF(AND($Q141&lt;&gt;"",$S141&lt;&gt;""),"返送完了",IF(AND($Q141="",TODAY()&gt;$P141),"B2・D票 超過 "&amp;TEXT(TODAY()-$P141,"0")&amp;"日",IF(AND($S141="",TODAY()&gt;$R141),"E票 超過 "&amp;TEXT(TODAY()-$R141,"0")&amp;"日",IF($Q141="","B2・D票 あと"&amp;TEXT($P141-TODAY(),"0")&amp;"日","E票 あと"&amp;TEXT($R141-TODAY(),"0")&amp;"日")))))</f>
        <v/>
      </c>
      <c r="U141" s="29"/>
    </row>
    <row r="142" customFormat="false" ht="15" hidden="false" customHeight="false" outlineLevel="0" collapsed="false">
      <c r="A142" s="21" t="str">
        <f aca="false">IF($B142="","",COUNTA($B$7:$B142))</f>
        <v/>
      </c>
      <c r="B142" s="22"/>
      <c r="C142" s="23"/>
      <c r="D142" s="24" t="str">
        <f aca="false">IF($C142="","",YEAR($C142)-IF(MONTH($C142)&lt;4,1,0))</f>
        <v/>
      </c>
      <c r="E142" s="22"/>
      <c r="F142" s="22"/>
      <c r="G142" s="25" t="str">
        <f aca="false">IF($F142="","",IFERROR(VLOOKUP($F142,マスタ!$A$4:$B$17,2,0),"一般"))</f>
        <v/>
      </c>
      <c r="H142" s="26"/>
      <c r="I142" s="27"/>
      <c r="J142" s="22"/>
      <c r="K142" s="22"/>
      <c r="L142" s="22"/>
      <c r="M142" s="22"/>
      <c r="N142" s="22"/>
      <c r="O142" s="22"/>
      <c r="P142" s="28" t="str">
        <f aca="false">IF($C142="","",$C142+IF($G142="特管",マスタ!$H$5,マスタ!$H$4))</f>
        <v/>
      </c>
      <c r="Q142" s="23"/>
      <c r="R142" s="28" t="str">
        <f aca="false">IF($C142="","",$C142+マスタ!$H$6)</f>
        <v/>
      </c>
      <c r="S142" s="23"/>
      <c r="T142" s="25" t="str">
        <f aca="true">IF($B142="","",IF(AND($Q142&lt;&gt;"",$S142&lt;&gt;""),"返送完了",IF(AND($Q142="",TODAY()&gt;$P142),"B2・D票 超過 "&amp;TEXT(TODAY()-$P142,"0")&amp;"日",IF(AND($S142="",TODAY()&gt;$R142),"E票 超過 "&amp;TEXT(TODAY()-$R142,"0")&amp;"日",IF($Q142="","B2・D票 あと"&amp;TEXT($P142-TODAY(),"0")&amp;"日","E票 あと"&amp;TEXT($R142-TODAY(),"0")&amp;"日")))))</f>
        <v/>
      </c>
      <c r="U142" s="29"/>
    </row>
    <row r="143" customFormat="false" ht="15" hidden="false" customHeight="false" outlineLevel="0" collapsed="false">
      <c r="A143" s="21" t="str">
        <f aca="false">IF($B143="","",COUNTA($B$7:$B143))</f>
        <v/>
      </c>
      <c r="B143" s="22"/>
      <c r="C143" s="23"/>
      <c r="D143" s="24" t="str">
        <f aca="false">IF($C143="","",YEAR($C143)-IF(MONTH($C143)&lt;4,1,0))</f>
        <v/>
      </c>
      <c r="E143" s="22"/>
      <c r="F143" s="22"/>
      <c r="G143" s="25" t="str">
        <f aca="false">IF($F143="","",IFERROR(VLOOKUP($F143,マスタ!$A$4:$B$17,2,0),"一般"))</f>
        <v/>
      </c>
      <c r="H143" s="26"/>
      <c r="I143" s="27"/>
      <c r="J143" s="22"/>
      <c r="K143" s="22"/>
      <c r="L143" s="22"/>
      <c r="M143" s="22"/>
      <c r="N143" s="22"/>
      <c r="O143" s="22"/>
      <c r="P143" s="28" t="str">
        <f aca="false">IF($C143="","",$C143+IF($G143="特管",マスタ!$H$5,マスタ!$H$4))</f>
        <v/>
      </c>
      <c r="Q143" s="23"/>
      <c r="R143" s="28" t="str">
        <f aca="false">IF($C143="","",$C143+マスタ!$H$6)</f>
        <v/>
      </c>
      <c r="S143" s="23"/>
      <c r="T143" s="25" t="str">
        <f aca="true">IF($B143="","",IF(AND($Q143&lt;&gt;"",$S143&lt;&gt;""),"返送完了",IF(AND($Q143="",TODAY()&gt;$P143),"B2・D票 超過 "&amp;TEXT(TODAY()-$P143,"0")&amp;"日",IF(AND($S143="",TODAY()&gt;$R143),"E票 超過 "&amp;TEXT(TODAY()-$R143,"0")&amp;"日",IF($Q143="","B2・D票 あと"&amp;TEXT($P143-TODAY(),"0")&amp;"日","E票 あと"&amp;TEXT($R143-TODAY(),"0")&amp;"日")))))</f>
        <v/>
      </c>
      <c r="U143" s="29"/>
    </row>
    <row r="144" customFormat="false" ht="15" hidden="false" customHeight="false" outlineLevel="0" collapsed="false">
      <c r="A144" s="21" t="str">
        <f aca="false">IF($B144="","",COUNTA($B$7:$B144))</f>
        <v/>
      </c>
      <c r="B144" s="22"/>
      <c r="C144" s="23"/>
      <c r="D144" s="24" t="str">
        <f aca="false">IF($C144="","",YEAR($C144)-IF(MONTH($C144)&lt;4,1,0))</f>
        <v/>
      </c>
      <c r="E144" s="22"/>
      <c r="F144" s="22"/>
      <c r="G144" s="25" t="str">
        <f aca="false">IF($F144="","",IFERROR(VLOOKUP($F144,マスタ!$A$4:$B$17,2,0),"一般"))</f>
        <v/>
      </c>
      <c r="H144" s="26"/>
      <c r="I144" s="27"/>
      <c r="J144" s="22"/>
      <c r="K144" s="22"/>
      <c r="L144" s="22"/>
      <c r="M144" s="22"/>
      <c r="N144" s="22"/>
      <c r="O144" s="22"/>
      <c r="P144" s="28" t="str">
        <f aca="false">IF($C144="","",$C144+IF($G144="特管",マスタ!$H$5,マスタ!$H$4))</f>
        <v/>
      </c>
      <c r="Q144" s="23"/>
      <c r="R144" s="28" t="str">
        <f aca="false">IF($C144="","",$C144+マスタ!$H$6)</f>
        <v/>
      </c>
      <c r="S144" s="23"/>
      <c r="T144" s="25" t="str">
        <f aca="true">IF($B144="","",IF(AND($Q144&lt;&gt;"",$S144&lt;&gt;""),"返送完了",IF(AND($Q144="",TODAY()&gt;$P144),"B2・D票 超過 "&amp;TEXT(TODAY()-$P144,"0")&amp;"日",IF(AND($S144="",TODAY()&gt;$R144),"E票 超過 "&amp;TEXT(TODAY()-$R144,"0")&amp;"日",IF($Q144="","B2・D票 あと"&amp;TEXT($P144-TODAY(),"0")&amp;"日","E票 あと"&amp;TEXT($R144-TODAY(),"0")&amp;"日")))))</f>
        <v/>
      </c>
      <c r="U144" s="29"/>
    </row>
    <row r="145" customFormat="false" ht="15" hidden="false" customHeight="false" outlineLevel="0" collapsed="false">
      <c r="A145" s="21" t="str">
        <f aca="false">IF($B145="","",COUNTA($B$7:$B145))</f>
        <v/>
      </c>
      <c r="B145" s="22"/>
      <c r="C145" s="23"/>
      <c r="D145" s="24" t="str">
        <f aca="false">IF($C145="","",YEAR($C145)-IF(MONTH($C145)&lt;4,1,0))</f>
        <v/>
      </c>
      <c r="E145" s="22"/>
      <c r="F145" s="22"/>
      <c r="G145" s="25" t="str">
        <f aca="false">IF($F145="","",IFERROR(VLOOKUP($F145,マスタ!$A$4:$B$17,2,0),"一般"))</f>
        <v/>
      </c>
      <c r="H145" s="26"/>
      <c r="I145" s="27"/>
      <c r="J145" s="22"/>
      <c r="K145" s="22"/>
      <c r="L145" s="22"/>
      <c r="M145" s="22"/>
      <c r="N145" s="22"/>
      <c r="O145" s="22"/>
      <c r="P145" s="28" t="str">
        <f aca="false">IF($C145="","",$C145+IF($G145="特管",マスタ!$H$5,マスタ!$H$4))</f>
        <v/>
      </c>
      <c r="Q145" s="23"/>
      <c r="R145" s="28" t="str">
        <f aca="false">IF($C145="","",$C145+マスタ!$H$6)</f>
        <v/>
      </c>
      <c r="S145" s="23"/>
      <c r="T145" s="25" t="str">
        <f aca="true">IF($B145="","",IF(AND($Q145&lt;&gt;"",$S145&lt;&gt;""),"返送完了",IF(AND($Q145="",TODAY()&gt;$P145),"B2・D票 超過 "&amp;TEXT(TODAY()-$P145,"0")&amp;"日",IF(AND($S145="",TODAY()&gt;$R145),"E票 超過 "&amp;TEXT(TODAY()-$R145,"0")&amp;"日",IF($Q145="","B2・D票 あと"&amp;TEXT($P145-TODAY(),"0")&amp;"日","E票 あと"&amp;TEXT($R145-TODAY(),"0")&amp;"日")))))</f>
        <v/>
      </c>
      <c r="U145" s="29"/>
    </row>
    <row r="146" customFormat="false" ht="15" hidden="false" customHeight="false" outlineLevel="0" collapsed="false">
      <c r="A146" s="21" t="str">
        <f aca="false">IF($B146="","",COUNTA($B$7:$B146))</f>
        <v/>
      </c>
      <c r="B146" s="22"/>
      <c r="C146" s="23"/>
      <c r="D146" s="24" t="str">
        <f aca="false">IF($C146="","",YEAR($C146)-IF(MONTH($C146)&lt;4,1,0))</f>
        <v/>
      </c>
      <c r="E146" s="22"/>
      <c r="F146" s="22"/>
      <c r="G146" s="25" t="str">
        <f aca="false">IF($F146="","",IFERROR(VLOOKUP($F146,マスタ!$A$4:$B$17,2,0),"一般"))</f>
        <v/>
      </c>
      <c r="H146" s="26"/>
      <c r="I146" s="27"/>
      <c r="J146" s="22"/>
      <c r="K146" s="22"/>
      <c r="L146" s="22"/>
      <c r="M146" s="22"/>
      <c r="N146" s="22"/>
      <c r="O146" s="22"/>
      <c r="P146" s="28" t="str">
        <f aca="false">IF($C146="","",$C146+IF($G146="特管",マスタ!$H$5,マスタ!$H$4))</f>
        <v/>
      </c>
      <c r="Q146" s="23"/>
      <c r="R146" s="28" t="str">
        <f aca="false">IF($C146="","",$C146+マスタ!$H$6)</f>
        <v/>
      </c>
      <c r="S146" s="23"/>
      <c r="T146" s="25" t="str">
        <f aca="true">IF($B146="","",IF(AND($Q146&lt;&gt;"",$S146&lt;&gt;""),"返送完了",IF(AND($Q146="",TODAY()&gt;$P146),"B2・D票 超過 "&amp;TEXT(TODAY()-$P146,"0")&amp;"日",IF(AND($S146="",TODAY()&gt;$R146),"E票 超過 "&amp;TEXT(TODAY()-$R146,"0")&amp;"日",IF($Q146="","B2・D票 あと"&amp;TEXT($P146-TODAY(),"0")&amp;"日","E票 あと"&amp;TEXT($R146-TODAY(),"0")&amp;"日")))))</f>
        <v/>
      </c>
      <c r="U146" s="29"/>
    </row>
    <row r="147" customFormat="false" ht="15" hidden="false" customHeight="false" outlineLevel="0" collapsed="false">
      <c r="A147" s="21" t="str">
        <f aca="false">IF($B147="","",COUNTA($B$7:$B147))</f>
        <v/>
      </c>
      <c r="B147" s="22"/>
      <c r="C147" s="23"/>
      <c r="D147" s="24" t="str">
        <f aca="false">IF($C147="","",YEAR($C147)-IF(MONTH($C147)&lt;4,1,0))</f>
        <v/>
      </c>
      <c r="E147" s="22"/>
      <c r="F147" s="22"/>
      <c r="G147" s="25" t="str">
        <f aca="false">IF($F147="","",IFERROR(VLOOKUP($F147,マスタ!$A$4:$B$17,2,0),"一般"))</f>
        <v/>
      </c>
      <c r="H147" s="26"/>
      <c r="I147" s="27"/>
      <c r="J147" s="22"/>
      <c r="K147" s="22"/>
      <c r="L147" s="22"/>
      <c r="M147" s="22"/>
      <c r="N147" s="22"/>
      <c r="O147" s="22"/>
      <c r="P147" s="28" t="str">
        <f aca="false">IF($C147="","",$C147+IF($G147="特管",マスタ!$H$5,マスタ!$H$4))</f>
        <v/>
      </c>
      <c r="Q147" s="23"/>
      <c r="R147" s="28" t="str">
        <f aca="false">IF($C147="","",$C147+マスタ!$H$6)</f>
        <v/>
      </c>
      <c r="S147" s="23"/>
      <c r="T147" s="25" t="str">
        <f aca="true">IF($B147="","",IF(AND($Q147&lt;&gt;"",$S147&lt;&gt;""),"返送完了",IF(AND($Q147="",TODAY()&gt;$P147),"B2・D票 超過 "&amp;TEXT(TODAY()-$P147,"0")&amp;"日",IF(AND($S147="",TODAY()&gt;$R147),"E票 超過 "&amp;TEXT(TODAY()-$R147,"0")&amp;"日",IF($Q147="","B2・D票 あと"&amp;TEXT($P147-TODAY(),"0")&amp;"日","E票 あと"&amp;TEXT($R147-TODAY(),"0")&amp;"日")))))</f>
        <v/>
      </c>
      <c r="U147" s="29"/>
    </row>
    <row r="148" customFormat="false" ht="15" hidden="false" customHeight="false" outlineLevel="0" collapsed="false">
      <c r="A148" s="21" t="str">
        <f aca="false">IF($B148="","",COUNTA($B$7:$B148))</f>
        <v/>
      </c>
      <c r="B148" s="22"/>
      <c r="C148" s="23"/>
      <c r="D148" s="24" t="str">
        <f aca="false">IF($C148="","",YEAR($C148)-IF(MONTH($C148)&lt;4,1,0))</f>
        <v/>
      </c>
      <c r="E148" s="22"/>
      <c r="F148" s="22"/>
      <c r="G148" s="25" t="str">
        <f aca="false">IF($F148="","",IFERROR(VLOOKUP($F148,マスタ!$A$4:$B$17,2,0),"一般"))</f>
        <v/>
      </c>
      <c r="H148" s="26"/>
      <c r="I148" s="27"/>
      <c r="J148" s="22"/>
      <c r="K148" s="22"/>
      <c r="L148" s="22"/>
      <c r="M148" s="22"/>
      <c r="N148" s="22"/>
      <c r="O148" s="22"/>
      <c r="P148" s="28" t="str">
        <f aca="false">IF($C148="","",$C148+IF($G148="特管",マスタ!$H$5,マスタ!$H$4))</f>
        <v/>
      </c>
      <c r="Q148" s="23"/>
      <c r="R148" s="28" t="str">
        <f aca="false">IF($C148="","",$C148+マスタ!$H$6)</f>
        <v/>
      </c>
      <c r="S148" s="23"/>
      <c r="T148" s="25" t="str">
        <f aca="true">IF($B148="","",IF(AND($Q148&lt;&gt;"",$S148&lt;&gt;""),"返送完了",IF(AND($Q148="",TODAY()&gt;$P148),"B2・D票 超過 "&amp;TEXT(TODAY()-$P148,"0")&amp;"日",IF(AND($S148="",TODAY()&gt;$R148),"E票 超過 "&amp;TEXT(TODAY()-$R148,"0")&amp;"日",IF($Q148="","B2・D票 あと"&amp;TEXT($P148-TODAY(),"0")&amp;"日","E票 あと"&amp;TEXT($R148-TODAY(),"0")&amp;"日")))))</f>
        <v/>
      </c>
      <c r="U148" s="29"/>
    </row>
    <row r="149" customFormat="false" ht="15" hidden="false" customHeight="false" outlineLevel="0" collapsed="false">
      <c r="A149" s="21" t="str">
        <f aca="false">IF($B149="","",COUNTA($B$7:$B149))</f>
        <v/>
      </c>
      <c r="B149" s="22"/>
      <c r="C149" s="23"/>
      <c r="D149" s="24" t="str">
        <f aca="false">IF($C149="","",YEAR($C149)-IF(MONTH($C149)&lt;4,1,0))</f>
        <v/>
      </c>
      <c r="E149" s="22"/>
      <c r="F149" s="22"/>
      <c r="G149" s="25" t="str">
        <f aca="false">IF($F149="","",IFERROR(VLOOKUP($F149,マスタ!$A$4:$B$17,2,0),"一般"))</f>
        <v/>
      </c>
      <c r="H149" s="26"/>
      <c r="I149" s="27"/>
      <c r="J149" s="22"/>
      <c r="K149" s="22"/>
      <c r="L149" s="22"/>
      <c r="M149" s="22"/>
      <c r="N149" s="22"/>
      <c r="O149" s="22"/>
      <c r="P149" s="28" t="str">
        <f aca="false">IF($C149="","",$C149+IF($G149="特管",マスタ!$H$5,マスタ!$H$4))</f>
        <v/>
      </c>
      <c r="Q149" s="23"/>
      <c r="R149" s="28" t="str">
        <f aca="false">IF($C149="","",$C149+マスタ!$H$6)</f>
        <v/>
      </c>
      <c r="S149" s="23"/>
      <c r="T149" s="25" t="str">
        <f aca="true">IF($B149="","",IF(AND($Q149&lt;&gt;"",$S149&lt;&gt;""),"返送完了",IF(AND($Q149="",TODAY()&gt;$P149),"B2・D票 超過 "&amp;TEXT(TODAY()-$P149,"0")&amp;"日",IF(AND($S149="",TODAY()&gt;$R149),"E票 超過 "&amp;TEXT(TODAY()-$R149,"0")&amp;"日",IF($Q149="","B2・D票 あと"&amp;TEXT($P149-TODAY(),"0")&amp;"日","E票 あと"&amp;TEXT($R149-TODAY(),"0")&amp;"日")))))</f>
        <v/>
      </c>
      <c r="U149" s="29"/>
    </row>
    <row r="150" customFormat="false" ht="15" hidden="false" customHeight="false" outlineLevel="0" collapsed="false">
      <c r="A150" s="21" t="str">
        <f aca="false">IF($B150="","",COUNTA($B$7:$B150))</f>
        <v/>
      </c>
      <c r="B150" s="22"/>
      <c r="C150" s="23"/>
      <c r="D150" s="24" t="str">
        <f aca="false">IF($C150="","",YEAR($C150)-IF(MONTH($C150)&lt;4,1,0))</f>
        <v/>
      </c>
      <c r="E150" s="22"/>
      <c r="F150" s="22"/>
      <c r="G150" s="25" t="str">
        <f aca="false">IF($F150="","",IFERROR(VLOOKUP($F150,マスタ!$A$4:$B$17,2,0),"一般"))</f>
        <v/>
      </c>
      <c r="H150" s="26"/>
      <c r="I150" s="27"/>
      <c r="J150" s="22"/>
      <c r="K150" s="22"/>
      <c r="L150" s="22"/>
      <c r="M150" s="22"/>
      <c r="N150" s="22"/>
      <c r="O150" s="22"/>
      <c r="P150" s="28" t="str">
        <f aca="false">IF($C150="","",$C150+IF($G150="特管",マスタ!$H$5,マスタ!$H$4))</f>
        <v/>
      </c>
      <c r="Q150" s="23"/>
      <c r="R150" s="28" t="str">
        <f aca="false">IF($C150="","",$C150+マスタ!$H$6)</f>
        <v/>
      </c>
      <c r="S150" s="23"/>
      <c r="T150" s="25" t="str">
        <f aca="true">IF($B150="","",IF(AND($Q150&lt;&gt;"",$S150&lt;&gt;""),"返送完了",IF(AND($Q150="",TODAY()&gt;$P150),"B2・D票 超過 "&amp;TEXT(TODAY()-$P150,"0")&amp;"日",IF(AND($S150="",TODAY()&gt;$R150),"E票 超過 "&amp;TEXT(TODAY()-$R150,"0")&amp;"日",IF($Q150="","B2・D票 あと"&amp;TEXT($P150-TODAY(),"0")&amp;"日","E票 あと"&amp;TEXT($R150-TODAY(),"0")&amp;"日")))))</f>
        <v/>
      </c>
      <c r="U150" s="29"/>
    </row>
    <row r="151" customFormat="false" ht="15" hidden="false" customHeight="false" outlineLevel="0" collapsed="false">
      <c r="A151" s="21" t="str">
        <f aca="false">IF($B151="","",COUNTA($B$7:$B151))</f>
        <v/>
      </c>
      <c r="B151" s="22"/>
      <c r="C151" s="23"/>
      <c r="D151" s="24" t="str">
        <f aca="false">IF($C151="","",YEAR($C151)-IF(MONTH($C151)&lt;4,1,0))</f>
        <v/>
      </c>
      <c r="E151" s="22"/>
      <c r="F151" s="22"/>
      <c r="G151" s="25" t="str">
        <f aca="false">IF($F151="","",IFERROR(VLOOKUP($F151,マスタ!$A$4:$B$17,2,0),"一般"))</f>
        <v/>
      </c>
      <c r="H151" s="26"/>
      <c r="I151" s="27"/>
      <c r="J151" s="22"/>
      <c r="K151" s="22"/>
      <c r="L151" s="22"/>
      <c r="M151" s="22"/>
      <c r="N151" s="22"/>
      <c r="O151" s="22"/>
      <c r="P151" s="28" t="str">
        <f aca="false">IF($C151="","",$C151+IF($G151="特管",マスタ!$H$5,マスタ!$H$4))</f>
        <v/>
      </c>
      <c r="Q151" s="23"/>
      <c r="R151" s="28" t="str">
        <f aca="false">IF($C151="","",$C151+マスタ!$H$6)</f>
        <v/>
      </c>
      <c r="S151" s="23"/>
      <c r="T151" s="25" t="str">
        <f aca="true">IF($B151="","",IF(AND($Q151&lt;&gt;"",$S151&lt;&gt;""),"返送完了",IF(AND($Q151="",TODAY()&gt;$P151),"B2・D票 超過 "&amp;TEXT(TODAY()-$P151,"0")&amp;"日",IF(AND($S151="",TODAY()&gt;$R151),"E票 超過 "&amp;TEXT(TODAY()-$R151,"0")&amp;"日",IF($Q151="","B2・D票 あと"&amp;TEXT($P151-TODAY(),"0")&amp;"日","E票 あと"&amp;TEXT($R151-TODAY(),"0")&amp;"日")))))</f>
        <v/>
      </c>
      <c r="U151" s="29"/>
    </row>
    <row r="152" customFormat="false" ht="15" hidden="false" customHeight="false" outlineLevel="0" collapsed="false">
      <c r="A152" s="21" t="str">
        <f aca="false">IF($B152="","",COUNTA($B$7:$B152))</f>
        <v/>
      </c>
      <c r="B152" s="22"/>
      <c r="C152" s="23"/>
      <c r="D152" s="24" t="str">
        <f aca="false">IF($C152="","",YEAR($C152)-IF(MONTH($C152)&lt;4,1,0))</f>
        <v/>
      </c>
      <c r="E152" s="22"/>
      <c r="F152" s="22"/>
      <c r="G152" s="25" t="str">
        <f aca="false">IF($F152="","",IFERROR(VLOOKUP($F152,マスタ!$A$4:$B$17,2,0),"一般"))</f>
        <v/>
      </c>
      <c r="H152" s="26"/>
      <c r="I152" s="27"/>
      <c r="J152" s="22"/>
      <c r="K152" s="22"/>
      <c r="L152" s="22"/>
      <c r="M152" s="22"/>
      <c r="N152" s="22"/>
      <c r="O152" s="22"/>
      <c r="P152" s="28" t="str">
        <f aca="false">IF($C152="","",$C152+IF($G152="特管",マスタ!$H$5,マスタ!$H$4))</f>
        <v/>
      </c>
      <c r="Q152" s="23"/>
      <c r="R152" s="28" t="str">
        <f aca="false">IF($C152="","",$C152+マスタ!$H$6)</f>
        <v/>
      </c>
      <c r="S152" s="23"/>
      <c r="T152" s="25" t="str">
        <f aca="true">IF($B152="","",IF(AND($Q152&lt;&gt;"",$S152&lt;&gt;""),"返送完了",IF(AND($Q152="",TODAY()&gt;$P152),"B2・D票 超過 "&amp;TEXT(TODAY()-$P152,"0")&amp;"日",IF(AND($S152="",TODAY()&gt;$R152),"E票 超過 "&amp;TEXT(TODAY()-$R152,"0")&amp;"日",IF($Q152="","B2・D票 あと"&amp;TEXT($P152-TODAY(),"0")&amp;"日","E票 あと"&amp;TEXT($R152-TODAY(),"0")&amp;"日")))))</f>
        <v/>
      </c>
      <c r="U152" s="29"/>
    </row>
    <row r="153" customFormat="false" ht="15" hidden="false" customHeight="false" outlineLevel="0" collapsed="false">
      <c r="A153" s="21" t="str">
        <f aca="false">IF($B153="","",COUNTA($B$7:$B153))</f>
        <v/>
      </c>
      <c r="B153" s="22"/>
      <c r="C153" s="23"/>
      <c r="D153" s="24" t="str">
        <f aca="false">IF($C153="","",YEAR($C153)-IF(MONTH($C153)&lt;4,1,0))</f>
        <v/>
      </c>
      <c r="E153" s="22"/>
      <c r="F153" s="22"/>
      <c r="G153" s="25" t="str">
        <f aca="false">IF($F153="","",IFERROR(VLOOKUP($F153,マスタ!$A$4:$B$17,2,0),"一般"))</f>
        <v/>
      </c>
      <c r="H153" s="26"/>
      <c r="I153" s="27"/>
      <c r="J153" s="22"/>
      <c r="K153" s="22"/>
      <c r="L153" s="22"/>
      <c r="M153" s="22"/>
      <c r="N153" s="22"/>
      <c r="O153" s="22"/>
      <c r="P153" s="28" t="str">
        <f aca="false">IF($C153="","",$C153+IF($G153="特管",マスタ!$H$5,マスタ!$H$4))</f>
        <v/>
      </c>
      <c r="Q153" s="23"/>
      <c r="R153" s="28" t="str">
        <f aca="false">IF($C153="","",$C153+マスタ!$H$6)</f>
        <v/>
      </c>
      <c r="S153" s="23"/>
      <c r="T153" s="25" t="str">
        <f aca="true">IF($B153="","",IF(AND($Q153&lt;&gt;"",$S153&lt;&gt;""),"返送完了",IF(AND($Q153="",TODAY()&gt;$P153),"B2・D票 超過 "&amp;TEXT(TODAY()-$P153,"0")&amp;"日",IF(AND($S153="",TODAY()&gt;$R153),"E票 超過 "&amp;TEXT(TODAY()-$R153,"0")&amp;"日",IF($Q153="","B2・D票 あと"&amp;TEXT($P153-TODAY(),"0")&amp;"日","E票 あと"&amp;TEXT($R153-TODAY(),"0")&amp;"日")))))</f>
        <v/>
      </c>
      <c r="U153" s="29"/>
    </row>
    <row r="154" customFormat="false" ht="15" hidden="false" customHeight="false" outlineLevel="0" collapsed="false">
      <c r="A154" s="21" t="str">
        <f aca="false">IF($B154="","",COUNTA($B$7:$B154))</f>
        <v/>
      </c>
      <c r="B154" s="22"/>
      <c r="C154" s="23"/>
      <c r="D154" s="24" t="str">
        <f aca="false">IF($C154="","",YEAR($C154)-IF(MONTH($C154)&lt;4,1,0))</f>
        <v/>
      </c>
      <c r="E154" s="22"/>
      <c r="F154" s="22"/>
      <c r="G154" s="25" t="str">
        <f aca="false">IF($F154="","",IFERROR(VLOOKUP($F154,マスタ!$A$4:$B$17,2,0),"一般"))</f>
        <v/>
      </c>
      <c r="H154" s="26"/>
      <c r="I154" s="27"/>
      <c r="J154" s="22"/>
      <c r="K154" s="22"/>
      <c r="L154" s="22"/>
      <c r="M154" s="22"/>
      <c r="N154" s="22"/>
      <c r="O154" s="22"/>
      <c r="P154" s="28" t="str">
        <f aca="false">IF($C154="","",$C154+IF($G154="特管",マスタ!$H$5,マスタ!$H$4))</f>
        <v/>
      </c>
      <c r="Q154" s="23"/>
      <c r="R154" s="28" t="str">
        <f aca="false">IF($C154="","",$C154+マスタ!$H$6)</f>
        <v/>
      </c>
      <c r="S154" s="23"/>
      <c r="T154" s="25" t="str">
        <f aca="true">IF($B154="","",IF(AND($Q154&lt;&gt;"",$S154&lt;&gt;""),"返送完了",IF(AND($Q154="",TODAY()&gt;$P154),"B2・D票 超過 "&amp;TEXT(TODAY()-$P154,"0")&amp;"日",IF(AND($S154="",TODAY()&gt;$R154),"E票 超過 "&amp;TEXT(TODAY()-$R154,"0")&amp;"日",IF($Q154="","B2・D票 あと"&amp;TEXT($P154-TODAY(),"0")&amp;"日","E票 あと"&amp;TEXT($R154-TODAY(),"0")&amp;"日")))))</f>
        <v/>
      </c>
      <c r="U154" s="29"/>
    </row>
    <row r="155" customFormat="false" ht="15" hidden="false" customHeight="false" outlineLevel="0" collapsed="false">
      <c r="A155" s="21" t="str">
        <f aca="false">IF($B155="","",COUNTA($B$7:$B155))</f>
        <v/>
      </c>
      <c r="B155" s="22"/>
      <c r="C155" s="23"/>
      <c r="D155" s="24" t="str">
        <f aca="false">IF($C155="","",YEAR($C155)-IF(MONTH($C155)&lt;4,1,0))</f>
        <v/>
      </c>
      <c r="E155" s="22"/>
      <c r="F155" s="22"/>
      <c r="G155" s="25" t="str">
        <f aca="false">IF($F155="","",IFERROR(VLOOKUP($F155,マスタ!$A$4:$B$17,2,0),"一般"))</f>
        <v/>
      </c>
      <c r="H155" s="26"/>
      <c r="I155" s="27"/>
      <c r="J155" s="22"/>
      <c r="K155" s="22"/>
      <c r="L155" s="22"/>
      <c r="M155" s="22"/>
      <c r="N155" s="22"/>
      <c r="O155" s="22"/>
      <c r="P155" s="28" t="str">
        <f aca="false">IF($C155="","",$C155+IF($G155="特管",マスタ!$H$5,マスタ!$H$4))</f>
        <v/>
      </c>
      <c r="Q155" s="23"/>
      <c r="R155" s="28" t="str">
        <f aca="false">IF($C155="","",$C155+マスタ!$H$6)</f>
        <v/>
      </c>
      <c r="S155" s="23"/>
      <c r="T155" s="25" t="str">
        <f aca="true">IF($B155="","",IF(AND($Q155&lt;&gt;"",$S155&lt;&gt;""),"返送完了",IF(AND($Q155="",TODAY()&gt;$P155),"B2・D票 超過 "&amp;TEXT(TODAY()-$P155,"0")&amp;"日",IF(AND($S155="",TODAY()&gt;$R155),"E票 超過 "&amp;TEXT(TODAY()-$R155,"0")&amp;"日",IF($Q155="","B2・D票 あと"&amp;TEXT($P155-TODAY(),"0")&amp;"日","E票 あと"&amp;TEXT($R155-TODAY(),"0")&amp;"日")))))</f>
        <v/>
      </c>
      <c r="U155" s="29"/>
    </row>
    <row r="156" customFormat="false" ht="15" hidden="false" customHeight="false" outlineLevel="0" collapsed="false">
      <c r="A156" s="30" t="str">
        <f aca="false">IF($B156="","",COUNTA($B$7:$B156))</f>
        <v/>
      </c>
      <c r="B156" s="31"/>
      <c r="C156" s="32"/>
      <c r="D156" s="33" t="str">
        <f aca="false">IF($C156="","",YEAR($C156)-IF(MONTH($C156)&lt;4,1,0))</f>
        <v/>
      </c>
      <c r="E156" s="31"/>
      <c r="F156" s="31"/>
      <c r="G156" s="34" t="str">
        <f aca="false">IF($F156="","",IFERROR(VLOOKUP($F156,マスタ!$A$4:$B$17,2,0),"一般"))</f>
        <v/>
      </c>
      <c r="H156" s="35"/>
      <c r="I156" s="36"/>
      <c r="J156" s="31"/>
      <c r="K156" s="31"/>
      <c r="L156" s="31"/>
      <c r="M156" s="31"/>
      <c r="N156" s="31"/>
      <c r="O156" s="31"/>
      <c r="P156" s="37" t="str">
        <f aca="false">IF($C156="","",$C156+IF($G156="特管",マスタ!$H$5,マスタ!$H$4))</f>
        <v/>
      </c>
      <c r="Q156" s="32"/>
      <c r="R156" s="37" t="str">
        <f aca="false">IF($C156="","",$C156+マスタ!$H$6)</f>
        <v/>
      </c>
      <c r="S156" s="32"/>
      <c r="T156" s="34" t="str">
        <f aca="true">IF($B156="","",IF(AND($Q156&lt;&gt;"",$S156&lt;&gt;""),"返送完了",IF(AND($Q156="",TODAY()&gt;$P156),"B2・D票 超過 "&amp;TEXT(TODAY()-$P156,"0")&amp;"日",IF(AND($S156="",TODAY()&gt;$R156),"E票 超過 "&amp;TEXT(TODAY()-$R156,"0")&amp;"日",IF($Q156="","B2・D票 あと"&amp;TEXT($P156-TODAY(),"0")&amp;"日","E票 あと"&amp;TEXT($R156-TODAY(),"0")&amp;"日")))))</f>
        <v/>
      </c>
      <c r="U156" s="38"/>
    </row>
  </sheetData>
  <autoFilter ref="A6:U156"/>
  <mergeCells count="11">
    <mergeCell ref="A1:U1"/>
    <mergeCell ref="A3:B3"/>
    <mergeCell ref="C3:G3"/>
    <mergeCell ref="H3:I3"/>
    <mergeCell ref="J3:N3"/>
    <mergeCell ref="O3:P3"/>
    <mergeCell ref="Q3:U3"/>
    <mergeCell ref="A4:B4"/>
    <mergeCell ref="C4:G4"/>
    <mergeCell ref="H4:I4"/>
    <mergeCell ref="J4:U4"/>
  </mergeCells>
  <conditionalFormatting sqref="A7:U156">
    <cfRule type="expression" priority="2" aboveAverage="0" equalAverage="0" bottom="0" percent="0" rank="0" text="" dxfId="5">
      <formula>AND($B7&lt;&gt;"",$Q7&lt;&gt;"",$S7&lt;&gt;"")</formula>
    </cfRule>
    <cfRule type="expression" priority="3" aboveAverage="0" equalAverage="0" bottom="0" percent="0" rank="0" text="" dxfId="6">
      <formula>AND($B7&lt;&gt;"",OR(AND($Q7="",TODAY()&gt;$P7),AND($S7="",TODAY()&gt;$R7)))</formula>
    </cfRule>
    <cfRule type="expression" priority="4" aboveAverage="0" equalAverage="0" bottom="0" percent="0" rank="0" text="" dxfId="7">
      <formula>AND($B7&lt;&gt;"",OR(AND($Q7="",$P7-TODAY()&lt;=14),AND($S7="",$R7-TODAY()&lt;=14)))</formula>
    </cfRule>
  </conditionalFormatting>
  <conditionalFormatting sqref="G7:G156">
    <cfRule type="expression" priority="5" aboveAverage="0" equalAverage="0" bottom="0" percent="0" rank="0" text="" dxfId="8">
      <formula>$G7="特管"</formula>
    </cfRule>
  </conditionalFormatting>
  <dataValidations count="3">
    <dataValidation allowBlank="true" errorStyle="stop" operator="between" showDropDown="false" showErrorMessage="false" showInputMessage="false" sqref="F7:F156" type="list">
      <formula1>マスタ!$A$4:$A$17</formula1>
      <formula2>0</formula2>
    </dataValidation>
    <dataValidation allowBlank="true" errorStyle="stop" operator="between" showDropDown="false" showErrorMessage="false" showInputMessage="false" sqref="I7:I156" type="list">
      <formula1>マスタ!$E$4:$E$10</formula1>
      <formula2>0</formula2>
    </dataValidation>
    <dataValidation allowBlank="true" errorStyle="stop" operator="between" showDropDown="false" showErrorMessage="false" showInputMessage="false" sqref="O7:O156" type="list">
      <formula1>マスタ!$J$4:$J$8</formula1>
      <formula2>0</formula2>
    </dataValidation>
  </dataValidations>
  <printOptions headings="false" gridLines="false" gridLinesSet="true" horizontalCentered="true" verticalCentered="false"/>
  <pageMargins left="0.35" right="0.35" top="0.5" bottom="0.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3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8"/>
    <col collapsed="false" customWidth="true" hidden="false" outlineLevel="0" max="3" min="3" style="0" width="10"/>
    <col collapsed="false" customWidth="true" hidden="false" outlineLevel="0" max="4" min="4" style="0" width="13"/>
    <col collapsed="false" customWidth="true" hidden="false" outlineLevel="0" max="5" min="5" style="0" width="8"/>
    <col collapsed="false" customWidth="true" hidden="false" outlineLevel="0" max="6" min="6" style="0" width="10"/>
  </cols>
  <sheetData>
    <row r="1" customFormat="false" ht="25.5" hidden="false" customHeight="true" outlineLevel="0" collapsed="false">
      <c r="A1" s="8" t="s">
        <v>73</v>
      </c>
      <c r="B1" s="8"/>
      <c r="C1" s="8"/>
      <c r="D1" s="8"/>
      <c r="E1" s="8"/>
      <c r="F1" s="8"/>
    </row>
    <row r="2" customFormat="false" ht="15" hidden="false" customHeight="true" outlineLevel="0" collapsed="false">
      <c r="A2" s="39" t="s">
        <v>74</v>
      </c>
      <c r="B2" s="39"/>
      <c r="C2" s="39"/>
      <c r="D2" s="39"/>
      <c r="E2" s="39"/>
      <c r="F2" s="39"/>
    </row>
    <row r="4" customFormat="false" ht="19.5" hidden="false" customHeight="true" outlineLevel="0" collapsed="false">
      <c r="A4" s="40" t="s">
        <v>75</v>
      </c>
      <c r="B4" s="40"/>
      <c r="C4" s="41" t="n">
        <f aca="true">YEAR(TODAY())-IF(MONTH(TODAY())&lt;4,1,0)</f>
        <v>2026</v>
      </c>
      <c r="D4" s="42" t="s">
        <v>76</v>
      </c>
      <c r="E4" s="42"/>
      <c r="F4" s="42"/>
    </row>
    <row r="6" customFormat="false" ht="15" hidden="false" customHeight="false" outlineLevel="0" collapsed="false">
      <c r="A6" s="9" t="s">
        <v>77</v>
      </c>
      <c r="B6" s="9"/>
      <c r="C6" s="9"/>
      <c r="D6" s="9"/>
      <c r="E6" s="43" t="s">
        <v>78</v>
      </c>
      <c r="F6" s="43"/>
    </row>
    <row r="7" customFormat="false" ht="18.75" hidden="false" customHeight="true" outlineLevel="0" collapsed="false">
      <c r="A7" s="44" t="s">
        <v>79</v>
      </c>
      <c r="B7" s="44"/>
      <c r="C7" s="44"/>
      <c r="D7" s="44"/>
      <c r="E7" s="45" t="n">
        <f aca="false">COUNTIFS(マニフェスト管理簿!$D$7:$D$156,$C$4)</f>
        <v>0</v>
      </c>
      <c r="F7" s="45"/>
    </row>
    <row r="8" customFormat="false" ht="18.75" hidden="false" customHeight="true" outlineLevel="0" collapsed="false">
      <c r="A8" s="44" t="s">
        <v>80</v>
      </c>
      <c r="B8" s="44"/>
      <c r="C8" s="44"/>
      <c r="D8" s="44"/>
      <c r="E8" s="45" t="n">
        <f aca="false">COUNTIFS(マニフェスト管理簿!$D$7:$D$156,$C$4,マニフェスト管理簿!$G$7:$G$156,"特管")</f>
        <v>0</v>
      </c>
      <c r="F8" s="45"/>
    </row>
    <row r="9" customFormat="false" ht="18.75" hidden="false" customHeight="true" outlineLevel="0" collapsed="false">
      <c r="A9" s="44" t="s">
        <v>81</v>
      </c>
      <c r="B9" s="44"/>
      <c r="C9" s="44"/>
      <c r="D9" s="44"/>
      <c r="E9" s="45" t="n">
        <f aca="false">COUNTIFS(マニフェスト管理簿!$D$7:$D$156,$C$4,マニフェスト管理簿!$T$7:$T$156,"返送完了")</f>
        <v>0</v>
      </c>
      <c r="F9" s="45"/>
    </row>
    <row r="10" customFormat="false" ht="18.75" hidden="false" customHeight="true" outlineLevel="0" collapsed="false">
      <c r="A10" s="46" t="s">
        <v>82</v>
      </c>
      <c r="B10" s="46"/>
      <c r="C10" s="46"/>
      <c r="D10" s="46"/>
      <c r="E10" s="45" t="n">
        <f aca="false">SUMPRODUCT((マニフェスト管理簿!$D$7:$D$156=$C$4)*(マニフェスト管理簿!$Q$7:$Q$156=""))</f>
        <v>0</v>
      </c>
      <c r="F10" s="45"/>
    </row>
    <row r="11" customFormat="false" ht="18.75" hidden="false" customHeight="true" outlineLevel="0" collapsed="false">
      <c r="A11" s="46" t="s">
        <v>83</v>
      </c>
      <c r="B11" s="46"/>
      <c r="C11" s="46"/>
      <c r="D11" s="46"/>
      <c r="E11" s="45" t="n">
        <f aca="false">SUMPRODUCT((マニフェスト管理簿!$D$7:$D$156=$C$4)*(マニフェスト管理簿!$S$7:$S$156=""))</f>
        <v>0</v>
      </c>
      <c r="F11" s="45"/>
    </row>
    <row r="12" customFormat="false" ht="18.75" hidden="false" customHeight="true" outlineLevel="0" collapsed="false">
      <c r="A12" s="47" t="s">
        <v>84</v>
      </c>
      <c r="B12" s="47"/>
      <c r="C12" s="47"/>
      <c r="D12" s="47"/>
      <c r="E12" s="48" t="n">
        <f aca="true">SUMPRODUCT((マニフェスト管理簿!$B$7:$B$156&lt;&gt;"")*(((マニフェスト管理簿!$Q$7:$Q$156="")*(マニフェスト管理簿!$P$7:$P$156&lt;TODAY()))+((マニフェスト管理簿!$S$7:$S$156="")*(マニフェスト管理簿!$R$7:$R$156&lt;TODAY()))&gt;0))</f>
        <v>0</v>
      </c>
      <c r="F12" s="48"/>
    </row>
    <row r="14" customFormat="false" ht="21.75" hidden="false" customHeight="true" outlineLevel="0" collapsed="false">
      <c r="A14" s="49" t="s">
        <v>60</v>
      </c>
      <c r="B14" s="50" t="s">
        <v>18</v>
      </c>
      <c r="C14" s="50" t="s">
        <v>85</v>
      </c>
      <c r="D14" s="50" t="s">
        <v>86</v>
      </c>
      <c r="E14" s="50" t="s">
        <v>62</v>
      </c>
      <c r="F14" s="51" t="s">
        <v>87</v>
      </c>
    </row>
    <row r="15" customFormat="false" ht="15" hidden="false" customHeight="false" outlineLevel="0" collapsed="false">
      <c r="A15" s="52" t="str">
        <f aca="false">マスタ!$A$4</f>
        <v>金属くず（電線くず・盤類）</v>
      </c>
      <c r="B15" s="53" t="str">
        <f aca="false">マスタ!$B$4</f>
        <v>一般</v>
      </c>
      <c r="C15" s="54" t="n">
        <f aca="false">COUNTIFS(マニフェスト管理簿!$D$7:$D$156,$C$4,マニフェスト管理簿!$F$7:$F$156,$A15)</f>
        <v>0</v>
      </c>
      <c r="D15" s="55" t="n">
        <f aca="false">SUMIFS(マニフェスト管理簿!$H$7:$H$156,マニフェスト管理簿!$D$7:$D$156,$C$4,マニフェスト管理簿!$F$7:$F$156,$A15)</f>
        <v>0</v>
      </c>
      <c r="E15" s="54" t="str">
        <f aca="false">マスタ!$F$4</f>
        <v>kg</v>
      </c>
      <c r="F15" s="56" t="n">
        <f aca="false">SUMPRODUCT((マニフェスト管理簿!$D$7:$D$156=$C$4)*(マニフェスト管理簿!$F$7:$F$156=$A15)*((マニフェスト管理簿!$Q$7:$Q$156="")+(マニフェスト管理簿!$S$7:$S$156="")&gt;0))</f>
        <v>0</v>
      </c>
    </row>
    <row r="16" customFormat="false" ht="15" hidden="false" customHeight="false" outlineLevel="0" collapsed="false">
      <c r="A16" s="52" t="str">
        <f aca="false">マスタ!$A$5</f>
        <v>廃プラスチック類（電線被覆・配管）</v>
      </c>
      <c r="B16" s="53" t="str">
        <f aca="false">マスタ!$B$5</f>
        <v>一般</v>
      </c>
      <c r="C16" s="54" t="n">
        <f aca="false">COUNTIFS(マニフェスト管理簿!$D$7:$D$156,$C$4,マニフェスト管理簿!$F$7:$F$156,$A16)</f>
        <v>0</v>
      </c>
      <c r="D16" s="55" t="n">
        <f aca="false">SUMIFS(マニフェスト管理簿!$H$7:$H$156,マニフェスト管理簿!$D$7:$D$156,$C$4,マニフェスト管理簿!$F$7:$F$156,$A16)</f>
        <v>0</v>
      </c>
      <c r="E16" s="54" t="str">
        <f aca="false">マスタ!$F$5</f>
        <v>kg</v>
      </c>
      <c r="F16" s="56" t="n">
        <f aca="false">SUMPRODUCT((マニフェスト管理簿!$D$7:$D$156=$C$4)*(マニフェスト管理簿!$F$7:$F$156=$A16)*((マニフェスト管理簿!$Q$7:$Q$156="")+(マニフェスト管理簿!$S$7:$S$156="")&gt;0))</f>
        <v>0</v>
      </c>
    </row>
    <row r="17" customFormat="false" ht="15" hidden="false" customHeight="false" outlineLevel="0" collapsed="false">
      <c r="A17" s="52" t="str">
        <f aca="false">マスタ!$A$6</f>
        <v>がれき類（コンクリート殻）</v>
      </c>
      <c r="B17" s="53" t="str">
        <f aca="false">マスタ!$B$6</f>
        <v>一般</v>
      </c>
      <c r="C17" s="54" t="n">
        <f aca="false">COUNTIFS(マニフェスト管理簿!$D$7:$D$156,$C$4,マニフェスト管理簿!$F$7:$F$156,$A17)</f>
        <v>0</v>
      </c>
      <c r="D17" s="55" t="n">
        <f aca="false">SUMIFS(マニフェスト管理簿!$H$7:$H$156,マニフェスト管理簿!$D$7:$D$156,$C$4,マニフェスト管理簿!$F$7:$F$156,$A17)</f>
        <v>0</v>
      </c>
      <c r="E17" s="54" t="str">
        <f aca="false">マスタ!$F$6</f>
        <v>t</v>
      </c>
      <c r="F17" s="56" t="n">
        <f aca="false">SUMPRODUCT((マニフェスト管理簿!$D$7:$D$156=$C$4)*(マニフェスト管理簿!$F$7:$F$156=$A17)*((マニフェスト管理簿!$Q$7:$Q$156="")+(マニフェスト管理簿!$S$7:$S$156="")&gt;0))</f>
        <v>0</v>
      </c>
    </row>
    <row r="18" customFormat="false" ht="15" hidden="false" customHeight="false" outlineLevel="0" collapsed="false">
      <c r="A18" s="52" t="str">
        <f aca="false">マスタ!$A$7</f>
        <v>ガラス・コンクリート・陶磁器くず</v>
      </c>
      <c r="B18" s="53" t="str">
        <f aca="false">マスタ!$B$7</f>
        <v>一般</v>
      </c>
      <c r="C18" s="54" t="n">
        <f aca="false">COUNTIFS(マニフェスト管理簿!$D$7:$D$156,$C$4,マニフェスト管理簿!$F$7:$F$156,$A18)</f>
        <v>0</v>
      </c>
      <c r="D18" s="55" t="n">
        <f aca="false">SUMIFS(マニフェスト管理簿!$H$7:$H$156,マニフェスト管理簿!$D$7:$D$156,$C$4,マニフェスト管理簿!$F$7:$F$156,$A18)</f>
        <v>0</v>
      </c>
      <c r="E18" s="54" t="str">
        <f aca="false">マスタ!$F$7</f>
        <v>kg</v>
      </c>
      <c r="F18" s="56" t="n">
        <f aca="false">SUMPRODUCT((マニフェスト管理簿!$D$7:$D$156=$C$4)*(マニフェスト管理簿!$F$7:$F$156=$A18)*((マニフェスト管理簿!$Q$7:$Q$156="")+(マニフェスト管理簿!$S$7:$S$156="")&gt;0))</f>
        <v>0</v>
      </c>
    </row>
    <row r="19" customFormat="false" ht="15" hidden="false" customHeight="false" outlineLevel="0" collapsed="false">
      <c r="A19" s="52" t="str">
        <f aca="false">マスタ!$A$8</f>
        <v>木くず（梱包材・型枠）</v>
      </c>
      <c r="B19" s="53" t="str">
        <f aca="false">マスタ!$B$8</f>
        <v>一般</v>
      </c>
      <c r="C19" s="54" t="n">
        <f aca="false">COUNTIFS(マニフェスト管理簿!$D$7:$D$156,$C$4,マニフェスト管理簿!$F$7:$F$156,$A19)</f>
        <v>0</v>
      </c>
      <c r="D19" s="55" t="n">
        <f aca="false">SUMIFS(マニフェスト管理簿!$H$7:$H$156,マニフェスト管理簿!$D$7:$D$156,$C$4,マニフェスト管理簿!$F$7:$F$156,$A19)</f>
        <v>0</v>
      </c>
      <c r="E19" s="54" t="str">
        <f aca="false">マスタ!$F$8</f>
        <v>kg</v>
      </c>
      <c r="F19" s="56" t="n">
        <f aca="false">SUMPRODUCT((マニフェスト管理簿!$D$7:$D$156=$C$4)*(マニフェスト管理簿!$F$7:$F$156=$A19)*((マニフェスト管理簿!$Q$7:$Q$156="")+(マニフェスト管理簿!$S$7:$S$156="")&gt;0))</f>
        <v>0</v>
      </c>
    </row>
    <row r="20" customFormat="false" ht="15" hidden="false" customHeight="false" outlineLevel="0" collapsed="false">
      <c r="A20" s="52" t="str">
        <f aca="false">マスタ!$A$9</f>
        <v>紙くず（段ボール・図面）</v>
      </c>
      <c r="B20" s="53" t="str">
        <f aca="false">マスタ!$B$9</f>
        <v>一般</v>
      </c>
      <c r="C20" s="54" t="n">
        <f aca="false">COUNTIFS(マニフェスト管理簿!$D$7:$D$156,$C$4,マニフェスト管理簿!$F$7:$F$156,$A20)</f>
        <v>0</v>
      </c>
      <c r="D20" s="55" t="n">
        <f aca="false">SUMIFS(マニフェスト管理簿!$H$7:$H$156,マニフェスト管理簿!$D$7:$D$156,$C$4,マニフェスト管理簿!$F$7:$F$156,$A20)</f>
        <v>0</v>
      </c>
      <c r="E20" s="54" t="str">
        <f aca="false">マスタ!$F$9</f>
        <v>kg</v>
      </c>
      <c r="F20" s="56" t="n">
        <f aca="false">SUMPRODUCT((マニフェスト管理簿!$D$7:$D$156=$C$4)*(マニフェスト管理簿!$F$7:$F$156=$A20)*((マニフェスト管理簿!$Q$7:$Q$156="")+(マニフェスト管理簿!$S$7:$S$156="")&gt;0))</f>
        <v>0</v>
      </c>
    </row>
    <row r="21" customFormat="false" ht="15" hidden="false" customHeight="false" outlineLevel="0" collapsed="false">
      <c r="A21" s="52" t="str">
        <f aca="false">マスタ!$A$10</f>
        <v>汚泥</v>
      </c>
      <c r="B21" s="53" t="str">
        <f aca="false">マスタ!$B$10</f>
        <v>一般</v>
      </c>
      <c r="C21" s="54" t="n">
        <f aca="false">COUNTIFS(マニフェスト管理簿!$D$7:$D$156,$C$4,マニフェスト管理簿!$F$7:$F$156,$A21)</f>
        <v>0</v>
      </c>
      <c r="D21" s="55" t="n">
        <f aca="false">SUMIFS(マニフェスト管理簿!$H$7:$H$156,マニフェスト管理簿!$D$7:$D$156,$C$4,マニフェスト管理簿!$F$7:$F$156,$A21)</f>
        <v>0</v>
      </c>
      <c r="E21" s="54" t="str">
        <f aca="false">マスタ!$F$10</f>
        <v>kg</v>
      </c>
      <c r="F21" s="56" t="n">
        <f aca="false">SUMPRODUCT((マニフェスト管理簿!$D$7:$D$156=$C$4)*(マニフェスト管理簿!$F$7:$F$156=$A21)*((マニフェスト管理簿!$Q$7:$Q$156="")+(マニフェスト管理簿!$S$7:$S$156="")&gt;0))</f>
        <v>0</v>
      </c>
    </row>
    <row r="22" customFormat="false" ht="15" hidden="false" customHeight="false" outlineLevel="0" collapsed="false">
      <c r="A22" s="52" t="str">
        <f aca="false">マスタ!$A$11</f>
        <v>廃油</v>
      </c>
      <c r="B22" s="53" t="str">
        <f aca="false">マスタ!$B$11</f>
        <v>一般</v>
      </c>
      <c r="C22" s="54" t="n">
        <f aca="false">COUNTIFS(マニフェスト管理簿!$D$7:$D$156,$C$4,マニフェスト管理簿!$F$7:$F$156,$A22)</f>
        <v>0</v>
      </c>
      <c r="D22" s="55" t="n">
        <f aca="false">SUMIFS(マニフェスト管理簿!$H$7:$H$156,マニフェスト管理簿!$D$7:$D$156,$C$4,マニフェスト管理簿!$F$7:$F$156,$A22)</f>
        <v>0</v>
      </c>
      <c r="E22" s="54" t="str">
        <f aca="false">マスタ!$F$11</f>
        <v>L</v>
      </c>
      <c r="F22" s="56" t="n">
        <f aca="false">SUMPRODUCT((マニフェスト管理簿!$D$7:$D$156=$C$4)*(マニフェスト管理簿!$F$7:$F$156=$A22)*((マニフェスト管理簿!$Q$7:$Q$156="")+(マニフェスト管理簿!$S$7:$S$156="")&gt;0))</f>
        <v>0</v>
      </c>
    </row>
    <row r="23" customFormat="false" ht="15" hidden="false" customHeight="false" outlineLevel="0" collapsed="false">
      <c r="A23" s="52" t="str">
        <f aca="false">マスタ!$A$12</f>
        <v>廃酸・廃アルカリ</v>
      </c>
      <c r="B23" s="53" t="str">
        <f aca="false">マスタ!$B$12</f>
        <v>一般</v>
      </c>
      <c r="C23" s="54" t="n">
        <f aca="false">COUNTIFS(マニフェスト管理簿!$D$7:$D$156,$C$4,マニフェスト管理簿!$F$7:$F$156,$A23)</f>
        <v>0</v>
      </c>
      <c r="D23" s="55" t="n">
        <f aca="false">SUMIFS(マニフェスト管理簿!$H$7:$H$156,マニフェスト管理簿!$D$7:$D$156,$C$4,マニフェスト管理簿!$F$7:$F$156,$A23)</f>
        <v>0</v>
      </c>
      <c r="E23" s="54" t="str">
        <f aca="false">マスタ!$F$12</f>
        <v>L</v>
      </c>
      <c r="F23" s="56" t="n">
        <f aca="false">SUMPRODUCT((マニフェスト管理簿!$D$7:$D$156=$C$4)*(マニフェスト管理簿!$F$7:$F$156=$A23)*((マニフェスト管理簿!$Q$7:$Q$156="")+(マニフェスト管理簿!$S$7:$S$156="")&gt;0))</f>
        <v>0</v>
      </c>
    </row>
    <row r="24" customFormat="false" ht="15" hidden="false" customHeight="false" outlineLevel="0" collapsed="false">
      <c r="A24" s="52" t="str">
        <f aca="false">マスタ!$A$13</f>
        <v>混合廃棄物（安定型）</v>
      </c>
      <c r="B24" s="53" t="str">
        <f aca="false">マスタ!$B$13</f>
        <v>一般</v>
      </c>
      <c r="C24" s="54" t="n">
        <f aca="false">COUNTIFS(マニフェスト管理簿!$D$7:$D$156,$C$4,マニフェスト管理簿!$F$7:$F$156,$A24)</f>
        <v>0</v>
      </c>
      <c r="D24" s="55" t="n">
        <f aca="false">SUMIFS(マニフェスト管理簿!$H$7:$H$156,マニフェスト管理簿!$D$7:$D$156,$C$4,マニフェスト管理簿!$F$7:$F$156,$A24)</f>
        <v>0</v>
      </c>
      <c r="E24" s="54" t="str">
        <f aca="false">マスタ!$F$13</f>
        <v>m3</v>
      </c>
      <c r="F24" s="56" t="n">
        <f aca="false">SUMPRODUCT((マニフェスト管理簿!$D$7:$D$156=$C$4)*(マニフェスト管理簿!$F$7:$F$156=$A24)*((マニフェスト管理簿!$Q$7:$Q$156="")+(マニフェスト管理簿!$S$7:$S$156="")&gt;0))</f>
        <v>0</v>
      </c>
    </row>
    <row r="25" customFormat="false" ht="15" hidden="false" customHeight="false" outlineLevel="0" collapsed="false">
      <c r="A25" s="52" t="str">
        <f aca="false">マスタ!$A$14</f>
        <v>混合廃棄物（管理型）</v>
      </c>
      <c r="B25" s="53" t="str">
        <f aca="false">マスタ!$B$14</f>
        <v>一般</v>
      </c>
      <c r="C25" s="54" t="n">
        <f aca="false">COUNTIFS(マニフェスト管理簿!$D$7:$D$156,$C$4,マニフェスト管理簿!$F$7:$F$156,$A25)</f>
        <v>0</v>
      </c>
      <c r="D25" s="55" t="n">
        <f aca="false">SUMIFS(マニフェスト管理簿!$H$7:$H$156,マニフェスト管理簿!$D$7:$D$156,$C$4,マニフェスト管理簿!$F$7:$F$156,$A25)</f>
        <v>0</v>
      </c>
      <c r="E25" s="54" t="str">
        <f aca="false">マスタ!$F$14</f>
        <v>m3</v>
      </c>
      <c r="F25" s="56" t="n">
        <f aca="false">SUMPRODUCT((マニフェスト管理簿!$D$7:$D$156=$C$4)*(マニフェスト管理簿!$F$7:$F$156=$A25)*((マニフェスト管理簿!$Q$7:$Q$156="")+(マニフェスト管理簿!$S$7:$S$156="")&gt;0))</f>
        <v>0</v>
      </c>
    </row>
    <row r="26" customFormat="false" ht="15" hidden="false" customHeight="false" outlineLevel="0" collapsed="false">
      <c r="A26" s="52" t="str">
        <f aca="false">マスタ!$A$15</f>
        <v>廃石綿等（特別管理）</v>
      </c>
      <c r="B26" s="53" t="str">
        <f aca="false">マスタ!$B$15</f>
        <v>特管</v>
      </c>
      <c r="C26" s="54" t="n">
        <f aca="false">COUNTIFS(マニフェスト管理簿!$D$7:$D$156,$C$4,マニフェスト管理簿!$F$7:$F$156,$A26)</f>
        <v>0</v>
      </c>
      <c r="D26" s="55" t="n">
        <f aca="false">SUMIFS(マニフェスト管理簿!$H$7:$H$156,マニフェスト管理簿!$D$7:$D$156,$C$4,マニフェスト管理簿!$F$7:$F$156,$A26)</f>
        <v>0</v>
      </c>
      <c r="E26" s="54" t="str">
        <f aca="false">マスタ!$F$15</f>
        <v>kg</v>
      </c>
      <c r="F26" s="56" t="n">
        <f aca="false">SUMPRODUCT((マニフェスト管理簿!$D$7:$D$156=$C$4)*(マニフェスト管理簿!$F$7:$F$156=$A26)*((マニフェスト管理簿!$Q$7:$Q$156="")+(マニフェスト管理簿!$S$7:$S$156="")&gt;0))</f>
        <v>0</v>
      </c>
    </row>
    <row r="27" customFormat="false" ht="15" hidden="false" customHeight="false" outlineLevel="0" collapsed="false">
      <c r="A27" s="52" t="str">
        <f aca="false">マスタ!$A$16</f>
        <v>PCB廃棄物（特別管理）</v>
      </c>
      <c r="B27" s="53" t="str">
        <f aca="false">マスタ!$B$16</f>
        <v>特管</v>
      </c>
      <c r="C27" s="54" t="n">
        <f aca="false">COUNTIFS(マニフェスト管理簿!$D$7:$D$156,$C$4,マニフェスト管理簿!$F$7:$F$156,$A27)</f>
        <v>0</v>
      </c>
      <c r="D27" s="55" t="n">
        <f aca="false">SUMIFS(マニフェスト管理簿!$H$7:$H$156,マニフェスト管理簿!$D$7:$D$156,$C$4,マニフェスト管理簿!$F$7:$F$156,$A27)</f>
        <v>0</v>
      </c>
      <c r="E27" s="54" t="str">
        <f aca="false">マスタ!$F$16</f>
        <v>個</v>
      </c>
      <c r="F27" s="56" t="n">
        <f aca="false">SUMPRODUCT((マニフェスト管理簿!$D$7:$D$156=$C$4)*(マニフェスト管理簿!$F$7:$F$156=$A27)*((マニフェスト管理簿!$Q$7:$Q$156="")+(マニフェスト管理簿!$S$7:$S$156="")&gt;0))</f>
        <v>0</v>
      </c>
    </row>
    <row r="28" customFormat="false" ht="15" hidden="false" customHeight="false" outlineLevel="0" collapsed="false">
      <c r="A28" s="52" t="str">
        <f aca="false">マスタ!$A$17</f>
        <v>引火性廃油（特別管理）</v>
      </c>
      <c r="B28" s="53" t="str">
        <f aca="false">マスタ!$B$17</f>
        <v>特管</v>
      </c>
      <c r="C28" s="54" t="n">
        <f aca="false">COUNTIFS(マニフェスト管理簿!$D$7:$D$156,$C$4,マニフェスト管理簿!$F$7:$F$156,$A28)</f>
        <v>0</v>
      </c>
      <c r="D28" s="55" t="n">
        <f aca="false">SUMIFS(マニフェスト管理簿!$H$7:$H$156,マニフェスト管理簿!$D$7:$D$156,$C$4,マニフェスト管理簿!$F$7:$F$156,$A28)</f>
        <v>0</v>
      </c>
      <c r="E28" s="54" t="str">
        <f aca="false">マスタ!$F$17</f>
        <v>L</v>
      </c>
      <c r="F28" s="56" t="n">
        <f aca="false">SUMPRODUCT((マニフェスト管理簿!$D$7:$D$156=$C$4)*(マニフェスト管理簿!$F$7:$F$156=$A28)*((マニフェスト管理簿!$Q$7:$Q$156="")+(マニフェスト管理簿!$S$7:$S$156="")&gt;0))</f>
        <v>0</v>
      </c>
    </row>
    <row r="29" customFormat="false" ht="15" hidden="false" customHeight="false" outlineLevel="0" collapsed="false">
      <c r="A29" s="57" t="s">
        <v>88</v>
      </c>
      <c r="B29" s="58"/>
      <c r="C29" s="59" t="n">
        <f aca="false">SUM(C15:C28)</f>
        <v>0</v>
      </c>
      <c r="D29" s="58"/>
      <c r="E29" s="58"/>
      <c r="F29" s="60" t="n">
        <f aca="false">SUM(F15:F28)</f>
        <v>0</v>
      </c>
    </row>
    <row r="31" customFormat="false" ht="15" hidden="false" customHeight="true" outlineLevel="0" collapsed="false">
      <c r="A31" s="39" t="s">
        <v>89</v>
      </c>
      <c r="B31" s="39"/>
      <c r="C31" s="39"/>
      <c r="D31" s="39"/>
      <c r="E31" s="39"/>
      <c r="F31" s="39"/>
    </row>
    <row r="32" customFormat="false" ht="15" hidden="false" customHeight="false" outlineLevel="0" collapsed="false">
      <c r="A32" s="39"/>
      <c r="B32" s="39"/>
      <c r="C32" s="39"/>
      <c r="D32" s="39"/>
      <c r="E32" s="39"/>
      <c r="F32" s="39"/>
    </row>
  </sheetData>
  <mergeCells count="19">
    <mergeCell ref="A1:F1"/>
    <mergeCell ref="A2:F2"/>
    <mergeCell ref="A4:B4"/>
    <mergeCell ref="D4:F4"/>
    <mergeCell ref="A6:D6"/>
    <mergeCell ref="E6:F6"/>
    <mergeCell ref="A7:D7"/>
    <mergeCell ref="E7:F7"/>
    <mergeCell ref="A8:D8"/>
    <mergeCell ref="E8:F8"/>
    <mergeCell ref="A9:D9"/>
    <mergeCell ref="E9:F9"/>
    <mergeCell ref="A10:D10"/>
    <mergeCell ref="E10:F10"/>
    <mergeCell ref="A11:D11"/>
    <mergeCell ref="E11:F11"/>
    <mergeCell ref="A12:D12"/>
    <mergeCell ref="E12:F12"/>
    <mergeCell ref="A31:F32"/>
  </mergeCells>
  <printOptions headings="false" gridLines="false" gridLinesSet="true" horizontalCentered="true" verticalCentered="false"/>
  <pageMargins left="0.35" right="0.35" top="0.5" bottom="0.5"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U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15"/>
    <col collapsed="false" customWidth="true" hidden="false" outlineLevel="0" max="3" min="3" style="0" width="11"/>
    <col collapsed="false" customWidth="true" hidden="false" outlineLevel="0" max="4" min="4" style="0" width="8"/>
    <col collapsed="false" customWidth="true" hidden="false" outlineLevel="0" max="5" min="5" style="0" width="22"/>
    <col collapsed="false" customWidth="true" hidden="false" outlineLevel="0" max="6" min="6" style="0" width="30"/>
    <col collapsed="false" customWidth="true" hidden="false" outlineLevel="0" max="7" min="7" style="0" width="7"/>
    <col collapsed="false" customWidth="true" hidden="false" outlineLevel="0" max="8" min="8" style="0" width="9"/>
    <col collapsed="false" customWidth="true" hidden="false" outlineLevel="0" max="9" min="9" style="0" width="7"/>
    <col collapsed="false" customWidth="true" hidden="false" outlineLevel="0" max="10" min="10" style="0" width="20"/>
    <col collapsed="false" customWidth="true" hidden="false" outlineLevel="0" max="11" min="11" style="0" width="16"/>
    <col collapsed="false" customWidth="true" hidden="false" outlineLevel="0" max="12" min="12" style="0" width="20"/>
    <col collapsed="false" customWidth="true" hidden="false" outlineLevel="0" max="13" min="13" style="0" width="16"/>
    <col collapsed="false" customWidth="true" hidden="false" outlineLevel="0" max="14" min="14" style="0" width="18"/>
    <col collapsed="false" customWidth="true" hidden="false" outlineLevel="0" max="15" min="15" style="0" width="15"/>
    <col collapsed="false" customWidth="true" hidden="false" outlineLevel="0" max="17" min="16" style="0" width="12"/>
    <col collapsed="false" customWidth="true" hidden="false" outlineLevel="0" max="19" min="18" style="0" width="11"/>
    <col collapsed="false" customWidth="true" hidden="false" outlineLevel="0" max="20" min="20" style="0" width="20"/>
    <col collapsed="false" customWidth="true" hidden="false" outlineLevel="0" max="21" min="21" style="0" width="18"/>
  </cols>
  <sheetData>
    <row r="1" customFormat="false" ht="17.15" hidden="false" customHeight="false" outlineLevel="0" collapsed="false">
      <c r="A1" s="61" t="s">
        <v>90</v>
      </c>
      <c r="B1" s="61"/>
      <c r="C1" s="61"/>
      <c r="D1" s="61"/>
      <c r="E1" s="61"/>
      <c r="F1" s="61"/>
      <c r="G1" s="61"/>
      <c r="H1" s="61"/>
      <c r="I1" s="61"/>
      <c r="J1" s="61"/>
      <c r="K1" s="61"/>
      <c r="L1" s="61"/>
      <c r="M1" s="61"/>
      <c r="N1" s="61"/>
      <c r="O1" s="61"/>
      <c r="P1" s="61"/>
      <c r="Q1" s="61"/>
      <c r="R1" s="61"/>
      <c r="S1" s="61"/>
      <c r="T1" s="61"/>
      <c r="U1" s="61"/>
    </row>
    <row r="3" customFormat="false" ht="30" hidden="false" customHeight="true" outlineLevel="0" collapsed="false">
      <c r="A3" s="17" t="s">
        <v>16</v>
      </c>
      <c r="B3" s="18" t="s">
        <v>57</v>
      </c>
      <c r="C3" s="18" t="s">
        <v>58</v>
      </c>
      <c r="D3" s="18" t="s">
        <v>26</v>
      </c>
      <c r="E3" s="18" t="s">
        <v>59</v>
      </c>
      <c r="F3" s="18" t="s">
        <v>60</v>
      </c>
      <c r="G3" s="18" t="s">
        <v>18</v>
      </c>
      <c r="H3" s="18" t="s">
        <v>61</v>
      </c>
      <c r="I3" s="18" t="s">
        <v>62</v>
      </c>
      <c r="J3" s="18" t="s">
        <v>63</v>
      </c>
      <c r="K3" s="18" t="s">
        <v>64</v>
      </c>
      <c r="L3" s="18" t="s">
        <v>65</v>
      </c>
      <c r="M3" s="18" t="s">
        <v>66</v>
      </c>
      <c r="N3" s="18" t="s">
        <v>67</v>
      </c>
      <c r="O3" s="18" t="s">
        <v>68</v>
      </c>
      <c r="P3" s="19" t="s">
        <v>69</v>
      </c>
      <c r="Q3" s="19" t="s">
        <v>70</v>
      </c>
      <c r="R3" s="19" t="s">
        <v>71</v>
      </c>
      <c r="S3" s="19" t="s">
        <v>72</v>
      </c>
      <c r="T3" s="18" t="s">
        <v>24</v>
      </c>
      <c r="U3" s="20" t="s">
        <v>56</v>
      </c>
    </row>
    <row r="4" customFormat="false" ht="15" hidden="false" customHeight="false" outlineLevel="0" collapsed="false">
      <c r="A4" s="62" t="n">
        <v>1</v>
      </c>
      <c r="B4" s="22" t="s">
        <v>91</v>
      </c>
      <c r="C4" s="23" t="n">
        <v>46206</v>
      </c>
      <c r="D4" s="63" t="n">
        <v>2026</v>
      </c>
      <c r="E4" s="64" t="s">
        <v>92</v>
      </c>
      <c r="F4" s="64" t="s">
        <v>93</v>
      </c>
      <c r="G4" s="53" t="s">
        <v>94</v>
      </c>
      <c r="H4" s="26" t="n">
        <v>320</v>
      </c>
      <c r="I4" s="27" t="s">
        <v>95</v>
      </c>
      <c r="J4" s="64" t="s">
        <v>96</v>
      </c>
      <c r="K4" s="64" t="s">
        <v>97</v>
      </c>
      <c r="L4" s="64" t="s">
        <v>98</v>
      </c>
      <c r="M4" s="64" t="s">
        <v>99</v>
      </c>
      <c r="N4" s="64" t="s">
        <v>100</v>
      </c>
      <c r="O4" s="64" t="s">
        <v>101</v>
      </c>
      <c r="P4" s="23" t="n">
        <v>46296</v>
      </c>
      <c r="Q4" s="23" t="n">
        <v>46223</v>
      </c>
      <c r="R4" s="23" t="n">
        <v>46386</v>
      </c>
      <c r="S4" s="23" t="n">
        <v>46239</v>
      </c>
      <c r="T4" s="53" t="s">
        <v>81</v>
      </c>
      <c r="U4" s="29"/>
    </row>
    <row r="5" customFormat="false" ht="15" hidden="false" customHeight="false" outlineLevel="0" collapsed="false">
      <c r="A5" s="62" t="n">
        <v>2</v>
      </c>
      <c r="B5" s="22" t="s">
        <v>102</v>
      </c>
      <c r="C5" s="23" t="n">
        <v>46228</v>
      </c>
      <c r="D5" s="63" t="n">
        <v>2026</v>
      </c>
      <c r="E5" s="64" t="s">
        <v>92</v>
      </c>
      <c r="F5" s="64" t="s">
        <v>103</v>
      </c>
      <c r="G5" s="53" t="s">
        <v>94</v>
      </c>
      <c r="H5" s="26" t="n">
        <v>2.5</v>
      </c>
      <c r="I5" s="27" t="s">
        <v>104</v>
      </c>
      <c r="J5" s="64" t="s">
        <v>96</v>
      </c>
      <c r="K5" s="64" t="s">
        <v>97</v>
      </c>
      <c r="L5" s="64" t="s">
        <v>105</v>
      </c>
      <c r="M5" s="64" t="s">
        <v>106</v>
      </c>
      <c r="N5" s="64" t="s">
        <v>107</v>
      </c>
      <c r="O5" s="64" t="s">
        <v>108</v>
      </c>
      <c r="P5" s="23" t="n">
        <v>46318</v>
      </c>
      <c r="Q5" s="23"/>
      <c r="R5" s="23" t="n">
        <v>46408</v>
      </c>
      <c r="S5" s="23"/>
      <c r="T5" s="27" t="s">
        <v>109</v>
      </c>
      <c r="U5" s="29"/>
    </row>
    <row r="6" customFormat="false" ht="15" hidden="false" customHeight="false" outlineLevel="0" collapsed="false">
      <c r="A6" s="65" t="n">
        <v>3</v>
      </c>
      <c r="B6" s="31" t="s">
        <v>110</v>
      </c>
      <c r="C6" s="32" t="n">
        <v>46188</v>
      </c>
      <c r="D6" s="66" t="n">
        <v>2026</v>
      </c>
      <c r="E6" s="67" t="s">
        <v>111</v>
      </c>
      <c r="F6" s="67" t="s">
        <v>112</v>
      </c>
      <c r="G6" s="68" t="s">
        <v>113</v>
      </c>
      <c r="H6" s="35" t="n">
        <v>45</v>
      </c>
      <c r="I6" s="36" t="s">
        <v>95</v>
      </c>
      <c r="J6" s="67" t="s">
        <v>114</v>
      </c>
      <c r="K6" s="67" t="s">
        <v>115</v>
      </c>
      <c r="L6" s="67" t="s">
        <v>116</v>
      </c>
      <c r="M6" s="67" t="s">
        <v>117</v>
      </c>
      <c r="N6" s="67" t="s">
        <v>118</v>
      </c>
      <c r="O6" s="67" t="s">
        <v>119</v>
      </c>
      <c r="P6" s="32" t="n">
        <v>46248</v>
      </c>
      <c r="Q6" s="32"/>
      <c r="R6" s="32" t="n">
        <v>46368</v>
      </c>
      <c r="S6" s="32"/>
      <c r="T6" s="36" t="s">
        <v>120</v>
      </c>
      <c r="U6" s="69" t="s">
        <v>121</v>
      </c>
    </row>
    <row r="8" customFormat="false" ht="15" hidden="false" customHeight="true" outlineLevel="0" collapsed="false">
      <c r="A8" s="39" t="s">
        <v>122</v>
      </c>
      <c r="B8" s="39"/>
      <c r="C8" s="39"/>
      <c r="D8" s="39"/>
      <c r="E8" s="39"/>
      <c r="F8" s="39"/>
      <c r="G8" s="39"/>
      <c r="H8" s="39"/>
      <c r="I8" s="39"/>
      <c r="J8" s="39"/>
    </row>
  </sheetData>
  <mergeCells count="2">
    <mergeCell ref="A1:U1"/>
    <mergeCell ref="A8:J8"/>
  </mergeCells>
  <printOptions headings="false" gridLines="false" gridLinesSet="true" horizontalCentered="true" verticalCentered="false"/>
  <pageMargins left="0.35" right="0.35" top="0.5" bottom="0.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J1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8"/>
    <col collapsed="false" customWidth="true" hidden="false" outlineLevel="0" max="3" min="3" style="0" width="3"/>
    <col collapsed="false" customWidth="true" hidden="false" outlineLevel="0" max="4" min="4" style="0" width="8"/>
    <col collapsed="false" customWidth="true" hidden="false" outlineLevel="0" max="5" min="5" style="0" width="3"/>
    <col collapsed="false" customWidth="true" hidden="false" outlineLevel="0" max="6" min="6" style="0" width="8"/>
    <col collapsed="false" customWidth="true" hidden="false" outlineLevel="0" max="7" min="7" style="0" width="11"/>
    <col collapsed="false" customWidth="true" hidden="false" outlineLevel="0" max="8" min="8" style="0" width="22"/>
    <col collapsed="false" customWidth="true" hidden="false" outlineLevel="0" max="9" min="9" style="0" width="9"/>
    <col collapsed="false" customWidth="true" hidden="false" outlineLevel="0" max="10" min="10" style="0" width="20"/>
  </cols>
  <sheetData>
    <row r="1" customFormat="false" ht="15" hidden="false" customHeight="false" outlineLevel="0" collapsed="false">
      <c r="A1" s="70" t="s">
        <v>123</v>
      </c>
    </row>
    <row r="3" customFormat="false" ht="15" hidden="false" customHeight="false" outlineLevel="0" collapsed="false">
      <c r="A3" s="49" t="s">
        <v>60</v>
      </c>
      <c r="B3" s="51" t="s">
        <v>18</v>
      </c>
      <c r="C3" s="71" t="s">
        <v>18</v>
      </c>
      <c r="E3" s="49" t="s">
        <v>62</v>
      </c>
      <c r="F3" s="51" t="s">
        <v>124</v>
      </c>
      <c r="G3" s="49" t="s">
        <v>125</v>
      </c>
      <c r="H3" s="51" t="s">
        <v>126</v>
      </c>
      <c r="J3" s="71" t="s">
        <v>68</v>
      </c>
    </row>
    <row r="4" customFormat="false" ht="15" hidden="false" customHeight="false" outlineLevel="0" collapsed="false">
      <c r="A4" s="72" t="s">
        <v>93</v>
      </c>
      <c r="B4" s="73" t="s">
        <v>94</v>
      </c>
      <c r="C4" s="74" t="s">
        <v>94</v>
      </c>
      <c r="E4" s="75" t="s">
        <v>95</v>
      </c>
      <c r="F4" s="76" t="s">
        <v>95</v>
      </c>
      <c r="G4" s="77" t="s">
        <v>127</v>
      </c>
      <c r="H4" s="73" t="n">
        <v>90</v>
      </c>
      <c r="J4" s="74" t="s">
        <v>119</v>
      </c>
    </row>
    <row r="5" customFormat="false" ht="15" hidden="false" customHeight="false" outlineLevel="0" collapsed="false">
      <c r="A5" s="72" t="s">
        <v>128</v>
      </c>
      <c r="B5" s="73" t="s">
        <v>94</v>
      </c>
      <c r="C5" s="78" t="s">
        <v>113</v>
      </c>
      <c r="E5" s="75" t="s">
        <v>129</v>
      </c>
      <c r="F5" s="76" t="s">
        <v>95</v>
      </c>
      <c r="G5" s="77" t="s">
        <v>130</v>
      </c>
      <c r="H5" s="73" t="n">
        <v>60</v>
      </c>
      <c r="J5" s="74" t="s">
        <v>108</v>
      </c>
    </row>
    <row r="6" customFormat="false" ht="15" hidden="false" customHeight="false" outlineLevel="0" collapsed="false">
      <c r="A6" s="72" t="s">
        <v>131</v>
      </c>
      <c r="B6" s="73" t="s">
        <v>94</v>
      </c>
      <c r="E6" s="75" t="s">
        <v>104</v>
      </c>
      <c r="F6" s="76" t="s">
        <v>129</v>
      </c>
      <c r="G6" s="79" t="s">
        <v>132</v>
      </c>
      <c r="H6" s="80" t="n">
        <v>180</v>
      </c>
      <c r="J6" s="74" t="s">
        <v>101</v>
      </c>
    </row>
    <row r="7" customFormat="false" ht="15" hidden="false" customHeight="false" outlineLevel="0" collapsed="false">
      <c r="A7" s="72" t="s">
        <v>133</v>
      </c>
      <c r="B7" s="73" t="s">
        <v>94</v>
      </c>
      <c r="E7" s="75" t="s">
        <v>134</v>
      </c>
      <c r="F7" s="76" t="s">
        <v>95</v>
      </c>
      <c r="J7" s="74" t="s">
        <v>135</v>
      </c>
    </row>
    <row r="8" customFormat="false" ht="15" hidden="false" customHeight="true" outlineLevel="0" collapsed="false">
      <c r="A8" s="72" t="s">
        <v>136</v>
      </c>
      <c r="B8" s="73" t="s">
        <v>94</v>
      </c>
      <c r="E8" s="81" t="s">
        <v>137</v>
      </c>
      <c r="F8" s="76" t="s">
        <v>95</v>
      </c>
      <c r="G8" s="39" t="s">
        <v>138</v>
      </c>
      <c r="H8" s="39"/>
      <c r="I8" s="39"/>
      <c r="J8" s="39"/>
    </row>
    <row r="9" customFormat="false" ht="15" hidden="false" customHeight="false" outlineLevel="0" collapsed="false">
      <c r="A9" s="72" t="s">
        <v>139</v>
      </c>
      <c r="B9" s="73" t="s">
        <v>94</v>
      </c>
      <c r="E9" s="81" t="s">
        <v>140</v>
      </c>
      <c r="F9" s="76" t="s">
        <v>95</v>
      </c>
      <c r="G9" s="39"/>
      <c r="H9" s="39"/>
      <c r="I9" s="39"/>
      <c r="J9" s="39"/>
    </row>
    <row r="10" customFormat="false" ht="15" hidden="false" customHeight="false" outlineLevel="0" collapsed="false">
      <c r="A10" s="72" t="s">
        <v>141</v>
      </c>
      <c r="B10" s="73" t="s">
        <v>94</v>
      </c>
      <c r="E10" s="81" t="s">
        <v>142</v>
      </c>
      <c r="F10" s="76" t="s">
        <v>95</v>
      </c>
      <c r="G10" s="39"/>
      <c r="H10" s="39"/>
      <c r="I10" s="39"/>
      <c r="J10" s="39"/>
    </row>
    <row r="11" customFormat="false" ht="15" hidden="false" customHeight="false" outlineLevel="0" collapsed="false">
      <c r="A11" s="72" t="s">
        <v>143</v>
      </c>
      <c r="B11" s="73" t="s">
        <v>94</v>
      </c>
      <c r="E11" s="82"/>
      <c r="F11" s="76" t="s">
        <v>134</v>
      </c>
    </row>
    <row r="12" customFormat="false" ht="15" hidden="false" customHeight="false" outlineLevel="0" collapsed="false">
      <c r="A12" s="72" t="s">
        <v>144</v>
      </c>
      <c r="B12" s="73" t="s">
        <v>94</v>
      </c>
      <c r="E12" s="82"/>
      <c r="F12" s="76" t="s">
        <v>134</v>
      </c>
    </row>
    <row r="13" customFormat="false" ht="15" hidden="false" customHeight="false" outlineLevel="0" collapsed="false">
      <c r="A13" s="72" t="s">
        <v>103</v>
      </c>
      <c r="B13" s="73" t="s">
        <v>94</v>
      </c>
      <c r="E13" s="82"/>
      <c r="F13" s="76" t="s">
        <v>104</v>
      </c>
    </row>
    <row r="14" customFormat="false" ht="15" hidden="false" customHeight="false" outlineLevel="0" collapsed="false">
      <c r="A14" s="72" t="s">
        <v>145</v>
      </c>
      <c r="B14" s="73" t="s">
        <v>94</v>
      </c>
      <c r="E14" s="82"/>
      <c r="F14" s="76" t="s">
        <v>104</v>
      </c>
    </row>
    <row r="15" customFormat="false" ht="15" hidden="false" customHeight="false" outlineLevel="0" collapsed="false">
      <c r="A15" s="72" t="s">
        <v>112</v>
      </c>
      <c r="B15" s="73" t="s">
        <v>113</v>
      </c>
      <c r="E15" s="82"/>
      <c r="F15" s="76" t="s">
        <v>95</v>
      </c>
    </row>
    <row r="16" customFormat="false" ht="15" hidden="false" customHeight="false" outlineLevel="0" collapsed="false">
      <c r="A16" s="77" t="s">
        <v>146</v>
      </c>
      <c r="B16" s="73" t="s">
        <v>113</v>
      </c>
      <c r="E16" s="82"/>
      <c r="F16" s="73" t="s">
        <v>140</v>
      </c>
    </row>
    <row r="17" customFormat="false" ht="15" hidden="false" customHeight="false" outlineLevel="0" collapsed="false">
      <c r="A17" s="83" t="s">
        <v>147</v>
      </c>
      <c r="B17" s="84" t="s">
        <v>113</v>
      </c>
      <c r="E17" s="85"/>
      <c r="F17" s="80" t="s">
        <v>134</v>
      </c>
    </row>
  </sheetData>
  <mergeCells count="1">
    <mergeCell ref="G8:J10"/>
  </mergeCells>
  <printOptions headings="false" gridLines="false" gridLinesSet="true" horizontalCentered="true" verticalCentered="false"/>
  <pageMargins left="0.35" right="0.35" top="0.5" bottom="0.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2026-09-02T01:07:20Z</dcterms:created>
  <dc:creator>openpyxl</dc:creator>
  <dc:description/>
  <dc:language>en-US</dc:language>
  <cp:lastModifiedBy/>
  <dcterms:modified xsi:type="dcterms:W3CDTF">2026-09-02T01:07:20Z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