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使い方" sheetId="1" state="visible" r:id="rId3"/>
    <sheet name="車両台帳" sheetId="2" state="visible" r:id="rId4"/>
    <sheet name="点検・整備記録" sheetId="3" state="visible" r:id="rId5"/>
    <sheet name="集計" sheetId="4" state="visible" r:id="rId6"/>
    <sheet name="記入例" sheetId="5" state="visible" r:id="rId7"/>
    <sheet name="マスタ" sheetId="6" state="visible" r:id="rId8"/>
  </sheets>
  <definedNames>
    <definedName function="false" hidden="false" localSheetId="5" name="_xlnm.Print_Area" vbProcedure="false">マスタ!$A$1:$L$18</definedName>
    <definedName function="false" hidden="false" localSheetId="0" name="_xlnm.Print_Area" vbProcedure="false">使い方!$A$1:$B$44</definedName>
    <definedName function="false" hidden="false" localSheetId="2" name="_xlnm.Print_Area" vbProcedure="false">点検・整備記録!$A$1:$J$56</definedName>
    <definedName function="false" hidden="false" localSheetId="2" name="_xlnm.Print_Titles" vbProcedure="false">点検・整備記録!$1:$6</definedName>
    <definedName function="false" hidden="true" localSheetId="2" name="_xlnm._FilterDatabase" vbProcedure="false">点検・整備記録!$A$6:$J$156</definedName>
    <definedName function="false" hidden="false" localSheetId="4" name="_xlnm.Print_Area" vbProcedure="false">記入例!$A$1:$V$8</definedName>
    <definedName function="false" hidden="false" localSheetId="1" name="_xlnm.Print_Area" vbProcedure="false">車両台帳!$A$1:$V$36</definedName>
    <definedName function="false" hidden="false" localSheetId="1" name="_xlnm.Print_Titles" vbProcedure="false">車両台帳!$1:$6</definedName>
    <definedName function="false" hidden="true" localSheetId="1" name="_xlnm._FilterDatabase" vbProcedure="false">車両台帳!$A$6:$V$66</definedName>
    <definedName function="false" hidden="false" localSheetId="3" name="_xlnm.Print_Area" vbProcedure="false">集計!$A$1:$E$27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<sst xmlns="http://schemas.openxmlformats.org/spreadsheetml/2006/main" count="243" uniqueCount="165">
  <si>
    <r>
      <rPr>
        <b val="true"/>
        <sz val="16"/>
        <color rgb="FF3A2A18"/>
        <rFont val="Noto Sans CJK SC"/>
        <family val="2"/>
      </rPr>
      <t xml:space="preserve">車両・高所作業車管理簿（</t>
    </r>
    <r>
      <rPr>
        <b val="true"/>
        <sz val="16"/>
        <color rgb="FF3A2A18"/>
        <rFont val="Yu Gothic"/>
        <family val="0"/>
        <charset val="1"/>
      </rPr>
      <t xml:space="preserve">Excel</t>
    </r>
    <r>
      <rPr>
        <b val="true"/>
        <sz val="16"/>
        <color rgb="FF3A2A18"/>
        <rFont val="Noto Sans CJK SC"/>
        <family val="2"/>
      </rPr>
      <t xml:space="preserve">版）</t>
    </r>
  </si>
  <si>
    <r>
      <rPr>
        <sz val="9"/>
        <color rgb="FF6B7280"/>
        <rFont val="Noto Sans CJK SC"/>
        <family val="2"/>
      </rPr>
      <t xml:space="preserve">車検・自賠責・任意保険の満了日と、</t>
    </r>
    <r>
      <rPr>
        <sz val="9"/>
        <color rgb="FF6B7280"/>
        <rFont val="Yu Gothic"/>
        <family val="0"/>
        <charset val="1"/>
      </rPr>
      <t xml:space="preserve">12</t>
    </r>
    <r>
      <rPr>
        <sz val="9"/>
        <color rgb="FF6B7280"/>
        <rFont val="Noto Sans CJK SC"/>
        <family val="2"/>
      </rPr>
      <t xml:space="preserve">か月点検・特定自主検査・月例自主検査の期限をまとめて管理する台帳です。</t>
    </r>
  </si>
  <si>
    <t xml:space="preserve">■ シートの使い分け</t>
  </si>
  <si>
    <t xml:space="preserve">車両台帳</t>
  </si>
  <si>
    <r>
      <rPr>
        <sz val="10"/>
        <rFont val="Noto Sans CJK SC"/>
        <family val="2"/>
      </rPr>
      <t xml:space="preserve">車両を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台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行で登録します。期限の管理はここです。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横。</t>
    </r>
  </si>
  <si>
    <t xml:space="preserve">点検・整備記録</t>
  </si>
  <si>
    <r>
      <rPr>
        <sz val="10"/>
        <rFont val="Noto Sans CJK SC"/>
        <family val="2"/>
      </rPr>
      <t xml:space="preserve">実施した点検・整備・修理を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件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行で記録します。費用も残せます。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横。</t>
    </r>
  </si>
  <si>
    <t xml:space="preserve">集計</t>
  </si>
  <si>
    <t xml:space="preserve">期限の注意台数と、区分別の台数・点検整備費用の合計。自動集計のみです。</t>
  </si>
  <si>
    <t xml:space="preserve">記入例</t>
  </si>
  <si>
    <t xml:space="preserve">入力のしかたのサンプルです。実データは入れずに、見本として残しておく想定です。</t>
  </si>
  <si>
    <t xml:space="preserve">マスタ</t>
  </si>
  <si>
    <t xml:space="preserve">ドロップダウンの選択肢と、よく使う車種の一覧。自社の言い方に書き換えられます。</t>
  </si>
  <si>
    <t xml:space="preserve">■ 入力するセルと自動のセル</t>
  </si>
  <si>
    <t xml:space="preserve">白いセル</t>
  </si>
  <si>
    <t xml:space="preserve">入力欄です。</t>
  </si>
  <si>
    <t xml:space="preserve">薄い灰色のセル</t>
  </si>
  <si>
    <t xml:space="preserve">数式が入っています。書き換えないでください。</t>
  </si>
  <si>
    <t xml:space="preserve">No</t>
  </si>
  <si>
    <r>
      <rPr>
        <sz val="10"/>
        <rFont val="Noto Sans CJK SC"/>
        <family val="2"/>
      </rPr>
      <t xml:space="preserve">管理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を入力すると自動で連番になります。</t>
    </r>
  </si>
  <si>
    <r>
      <rPr>
        <b val="true"/>
        <sz val="10"/>
        <rFont val="Yu Gothic"/>
        <family val="0"/>
        <charset val="1"/>
      </rPr>
      <t xml:space="preserve">12</t>
    </r>
    <r>
      <rPr>
        <b val="true"/>
        <sz val="10"/>
        <rFont val="Noto Sans CJK SC"/>
        <family val="2"/>
      </rPr>
      <t xml:space="preserve">か月点検 期限</t>
    </r>
  </si>
  <si>
    <r>
      <rPr>
        <sz val="10"/>
        <rFont val="Noto Sans CJK SC"/>
        <family val="2"/>
      </rPr>
      <t xml:space="preserve">前回</t>
    </r>
    <r>
      <rPr>
        <sz val="10"/>
        <rFont val="Yu Gothic"/>
        <family val="0"/>
        <charset val="1"/>
      </rPr>
      <t xml:space="preserve">12</t>
    </r>
    <r>
      <rPr>
        <sz val="10"/>
        <rFont val="Noto Sans CJK SC"/>
        <family val="2"/>
      </rPr>
      <t xml:space="preserve">か月点検日＋</t>
    </r>
    <r>
      <rPr>
        <sz val="10"/>
        <rFont val="Yu Gothic"/>
        <family val="0"/>
        <charset val="1"/>
      </rPr>
      <t xml:space="preserve">12</t>
    </r>
    <r>
      <rPr>
        <sz val="10"/>
        <rFont val="Noto Sans CJK SC"/>
        <family val="2"/>
      </rPr>
      <t xml:space="preserve">か月で自動計算します（隠し列で計算しています）。</t>
    </r>
  </si>
  <si>
    <t xml:space="preserve">特定自主検査 期限</t>
  </si>
  <si>
    <r>
      <rPr>
        <sz val="10"/>
        <rFont val="Noto Sans CJK SC"/>
        <family val="2"/>
      </rPr>
      <t xml:space="preserve">「特定自主検査の対象」が○のとき、前回年次検査日＋</t>
    </r>
    <r>
      <rPr>
        <sz val="10"/>
        <rFont val="Yu Gothic"/>
        <family val="0"/>
        <charset val="1"/>
      </rPr>
      <t xml:space="preserve">12</t>
    </r>
    <r>
      <rPr>
        <sz val="10"/>
        <rFont val="Noto Sans CJK SC"/>
        <family val="2"/>
      </rPr>
      <t xml:space="preserve">か月で自動計算します。</t>
    </r>
  </si>
  <si>
    <t xml:space="preserve">月例自主検査 期限</t>
  </si>
  <si>
    <r>
      <rPr>
        <sz val="10"/>
        <rFont val="Noto Sans CJK SC"/>
        <family val="2"/>
      </rPr>
      <t xml:space="preserve">「特定自主検査の対象」が○のとき、前回月例検査日＋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か月で自動計算します。</t>
    </r>
  </si>
  <si>
    <t xml:space="preserve">直近の期限</t>
  </si>
  <si>
    <t xml:space="preserve">車検・自賠責・任意保険・各点検のうち、いちばん近い期限を拾います。</t>
  </si>
  <si>
    <t xml:space="preserve">期限の内容・残日数・状態</t>
  </si>
  <si>
    <t xml:space="preserve">直近の期限がどれか、あと何日かを自動で表示します。マイナスは超過日数です。</t>
  </si>
  <si>
    <t xml:space="preserve">車名（記録シート）</t>
  </si>
  <si>
    <r>
      <rPr>
        <sz val="10"/>
        <rFont val="Noto Sans CJK SC"/>
        <family val="2"/>
      </rPr>
      <t xml:space="preserve">管理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を入れると車両台帳から自動で引いてきます。</t>
    </r>
  </si>
  <si>
    <t xml:space="preserve">■ 高所作業車の自主検査</t>
  </si>
  <si>
    <t xml:space="preserve">特定自主検査（年次）</t>
  </si>
  <si>
    <r>
      <rPr>
        <sz val="10"/>
        <rFont val="Noto Sans CJK SC"/>
        <family val="2"/>
      </rPr>
      <t xml:space="preserve">労働安全衛生規則第</t>
    </r>
    <r>
      <rPr>
        <sz val="10"/>
        <rFont val="Yu Gothic"/>
        <family val="0"/>
        <charset val="1"/>
      </rPr>
      <t xml:space="preserve">194</t>
    </r>
    <r>
      <rPr>
        <sz val="10"/>
        <rFont val="Noto Sans CJK SC"/>
        <family val="2"/>
      </rPr>
      <t xml:space="preserve">条の</t>
    </r>
    <r>
      <rPr>
        <sz val="10"/>
        <rFont val="Yu Gothic"/>
        <family val="0"/>
        <charset val="1"/>
      </rPr>
      <t xml:space="preserve">23</t>
    </r>
    <r>
      <rPr>
        <sz val="10"/>
        <rFont val="Noto Sans CJK SC"/>
        <family val="2"/>
      </rPr>
      <t xml:space="preserve">により、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年以内ごとに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回。検査記録は</t>
    </r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年間保存します。</t>
    </r>
  </si>
  <si>
    <t xml:space="preserve">定期自主検査（月例）</t>
  </si>
  <si>
    <r>
      <rPr>
        <sz val="10"/>
        <rFont val="Noto Sans CJK SC"/>
        <family val="2"/>
      </rPr>
      <t xml:space="preserve">同規則第</t>
    </r>
    <r>
      <rPr>
        <sz val="10"/>
        <rFont val="Yu Gothic"/>
        <family val="0"/>
        <charset val="1"/>
      </rPr>
      <t xml:space="preserve">194</t>
    </r>
    <r>
      <rPr>
        <sz val="10"/>
        <rFont val="Noto Sans CJK SC"/>
        <family val="2"/>
      </rPr>
      <t xml:space="preserve">条の</t>
    </r>
    <r>
      <rPr>
        <sz val="10"/>
        <rFont val="Yu Gothic"/>
        <family val="0"/>
        <charset val="1"/>
      </rPr>
      <t xml:space="preserve">24</t>
    </r>
    <r>
      <rPr>
        <sz val="10"/>
        <rFont val="Noto Sans CJK SC"/>
        <family val="2"/>
      </rPr>
      <t xml:space="preserve">により、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か月以内ごとに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回。こちらも記録を</t>
    </r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年間保存します。</t>
    </r>
  </si>
  <si>
    <t xml:space="preserve">作業開始前点検</t>
  </si>
  <si>
    <r>
      <rPr>
        <sz val="10"/>
        <rFont val="Noto Sans CJK SC"/>
        <family val="2"/>
      </rPr>
      <t xml:space="preserve">同規則第</t>
    </r>
    <r>
      <rPr>
        <sz val="10"/>
        <rFont val="Yu Gothic"/>
        <family val="0"/>
        <charset val="1"/>
      </rPr>
      <t xml:space="preserve">194</t>
    </r>
    <r>
      <rPr>
        <sz val="10"/>
        <rFont val="Noto Sans CJK SC"/>
        <family val="2"/>
      </rPr>
      <t xml:space="preserve">条の</t>
    </r>
    <r>
      <rPr>
        <sz val="10"/>
        <rFont val="Yu Gothic"/>
        <family val="0"/>
        <charset val="1"/>
      </rPr>
      <t xml:space="preserve">27</t>
    </r>
    <r>
      <rPr>
        <sz val="10"/>
        <rFont val="Noto Sans CJK SC"/>
        <family val="2"/>
      </rPr>
      <t xml:space="preserve">により、その日の作業を開始する前に点検が必要です（この台帳では期限管理の対象外）。</t>
    </r>
  </si>
  <si>
    <t xml:space="preserve">対象の指定</t>
  </si>
  <si>
    <t xml:space="preserve">「特定自主検査の対象」列に ○ を入れた行だけ、年次・月例の期限を計算します。</t>
  </si>
  <si>
    <t xml:space="preserve">■ 行の色</t>
  </si>
  <si>
    <t xml:space="preserve">赤</t>
  </si>
  <si>
    <r>
      <rPr>
        <sz val="10"/>
        <rFont val="Noto Sans CJK SC"/>
        <family val="2"/>
      </rPr>
      <t xml:space="preserve">いちばん近い期限が切れている、または</t>
    </r>
    <r>
      <rPr>
        <sz val="10"/>
        <rFont val="Yu Gothic"/>
        <family val="0"/>
        <charset val="1"/>
      </rPr>
      <t xml:space="preserve">30</t>
    </r>
    <r>
      <rPr>
        <sz val="10"/>
        <rFont val="Noto Sans CJK SC"/>
        <family val="2"/>
      </rPr>
      <t xml:space="preserve">日以内の行。</t>
    </r>
  </si>
  <si>
    <t xml:space="preserve">黄</t>
  </si>
  <si>
    <r>
      <rPr>
        <sz val="10"/>
        <rFont val="Noto Sans CJK SC"/>
        <family val="2"/>
      </rPr>
      <t xml:space="preserve">いちばん近い期限まで</t>
    </r>
    <r>
      <rPr>
        <sz val="10"/>
        <rFont val="Yu Gothic"/>
        <family val="0"/>
        <charset val="1"/>
      </rPr>
      <t xml:space="preserve">60</t>
    </r>
    <r>
      <rPr>
        <sz val="10"/>
        <rFont val="Noto Sans CJK SC"/>
        <family val="2"/>
      </rPr>
      <t xml:space="preserve">日以内の行。</t>
    </r>
  </si>
  <si>
    <t xml:space="preserve">灰</t>
  </si>
  <si>
    <t xml:space="preserve">廃車・売却の行。</t>
  </si>
  <si>
    <r>
      <rPr>
        <b val="true"/>
        <sz val="11"/>
        <color rgb="FF3A2A18"/>
        <rFont val="Noto Sans CJK SC"/>
        <family val="2"/>
      </rPr>
      <t xml:space="preserve">■ 管理</t>
    </r>
    <r>
      <rPr>
        <b val="true"/>
        <sz val="11"/>
        <color rgb="FF3A2A18"/>
        <rFont val="Yu Gothic"/>
        <family val="0"/>
        <charset val="1"/>
      </rPr>
      <t xml:space="preserve">No</t>
    </r>
    <r>
      <rPr>
        <b val="true"/>
        <sz val="11"/>
        <color rgb="FF3A2A18"/>
        <rFont val="Noto Sans CJK SC"/>
        <family val="2"/>
      </rPr>
      <t xml:space="preserve">の付け方</t>
    </r>
  </si>
  <si>
    <r>
      <rPr>
        <sz val="10"/>
        <rFont val="Noto Sans CJK SC"/>
        <family val="2"/>
      </rPr>
      <t xml:space="preserve">点検・整備記録の「管理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」は、車両台帳の「管理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」と同じ文字で入力してください（ドロップダウンから選べます）。</t>
    </r>
  </si>
  <si>
    <t xml:space="preserve">一致しないと車名が引けず、集計にも反映されません。</t>
  </si>
  <si>
    <t xml:space="preserve">■ 印刷</t>
  </si>
  <si>
    <r>
      <rPr>
        <sz val="10"/>
        <rFont val="Noto Sans CJK SC"/>
        <family val="2"/>
      </rPr>
      <t xml:space="preserve">車両台帳・点検・整備記録とも 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横・幅に合わせて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ページ・見出し行の繰り返しあり。</t>
    </r>
  </si>
  <si>
    <r>
      <rPr>
        <sz val="10"/>
        <rFont val="Noto Sans CJK SC"/>
        <family val="2"/>
      </rPr>
      <t xml:space="preserve">既定の印刷範囲は先頭</t>
    </r>
    <r>
      <rPr>
        <sz val="10"/>
        <rFont val="Yu Gothic"/>
        <family val="0"/>
        <charset val="1"/>
      </rPr>
      <t xml:space="preserve">30</t>
    </r>
    <r>
      <rPr>
        <sz val="10"/>
        <rFont val="Noto Sans CJK SC"/>
        <family val="2"/>
      </rPr>
      <t xml:space="preserve">行（記録は</t>
    </r>
    <r>
      <rPr>
        <sz val="10"/>
        <rFont val="Yu Gothic"/>
        <family val="0"/>
        <charset val="1"/>
      </rPr>
      <t xml:space="preserve">50</t>
    </r>
    <r>
      <rPr>
        <sz val="10"/>
        <rFont val="Noto Sans CJK SC"/>
        <family val="2"/>
      </rPr>
      <t xml:space="preserve">行）です。それより下も印刷するときは［ページレイアウト］→［印刷範囲］で広げてください。</t>
    </r>
  </si>
  <si>
    <t xml:space="preserve">■ 出典・前提</t>
  </si>
  <si>
    <r>
      <rPr>
        <sz val="10"/>
        <rFont val="Noto Sans CJK SC"/>
        <family val="2"/>
      </rPr>
      <t xml:space="preserve">セコサポの</t>
    </r>
    <r>
      <rPr>
        <sz val="10"/>
        <rFont val="Yu Gothic"/>
        <family val="0"/>
        <charset val="1"/>
      </rPr>
      <t xml:space="preserve">Web</t>
    </r>
    <r>
      <rPr>
        <sz val="10"/>
        <rFont val="Noto Sans CJK SC"/>
        <family val="2"/>
      </rPr>
      <t xml:space="preserve">ツール版と同じ判定ロジックを、</t>
    </r>
    <r>
      <rPr>
        <sz val="10"/>
        <rFont val="Yu Gothic"/>
        <family val="0"/>
        <charset val="1"/>
      </rPr>
      <t xml:space="preserve">Excel</t>
    </r>
    <r>
      <rPr>
        <sz val="10"/>
        <rFont val="Noto Sans CJK SC"/>
        <family val="2"/>
      </rPr>
      <t xml:space="preserve">の数式で再現したものです。</t>
    </r>
  </si>
  <si>
    <r>
      <rPr>
        <sz val="10"/>
        <rFont val="Noto Sans CJK SC"/>
        <family val="2"/>
      </rPr>
      <t xml:space="preserve">期限</t>
    </r>
    <r>
      <rPr>
        <sz val="10"/>
        <rFont val="Yu Gothic"/>
        <family val="0"/>
        <charset val="1"/>
      </rPr>
      <t xml:space="preserve">30</t>
    </r>
    <r>
      <rPr>
        <sz val="10"/>
        <rFont val="Noto Sans CJK SC"/>
        <family val="2"/>
      </rPr>
      <t xml:space="preserve">日前・</t>
    </r>
    <r>
      <rPr>
        <sz val="10"/>
        <rFont val="Yu Gothic"/>
        <family val="0"/>
        <charset val="1"/>
      </rPr>
      <t xml:space="preserve">60</t>
    </r>
    <r>
      <rPr>
        <sz val="10"/>
        <rFont val="Noto Sans CJK SC"/>
        <family val="2"/>
      </rPr>
      <t xml:space="preserve">日前で警告する基準は、運用上の目安として設定しています。</t>
    </r>
  </si>
  <si>
    <t xml:space="preserve">実際の満了日・検査時期は、車検証・保険証券・検査記録の記載内容をご確認ください。</t>
  </si>
  <si>
    <t xml:space="preserve">車 両 ・ 高 所 作 業 車 　 台 帳</t>
  </si>
  <si>
    <t xml:space="preserve">自社名</t>
  </si>
  <si>
    <t xml:space="preserve">営業所</t>
  </si>
  <si>
    <t xml:space="preserve">作成日</t>
  </si>
  <si>
    <t xml:space="preserve">管理責任者</t>
  </si>
  <si>
    <t xml:space="preserve">備考</t>
  </si>
  <si>
    <r>
      <rPr>
        <b val="true"/>
        <sz val="9.5"/>
        <color rgb="FF1F2937"/>
        <rFont val="Noto Sans CJK SC"/>
        <family val="2"/>
      </rPr>
      <t xml:space="preserve">管理</t>
    </r>
    <r>
      <rPr>
        <b val="true"/>
        <sz val="9.5"/>
        <color rgb="FF1F2937"/>
        <rFont val="Yu Gothic"/>
        <family val="0"/>
        <charset val="1"/>
      </rPr>
      <t xml:space="preserve">No</t>
    </r>
  </si>
  <si>
    <t xml:space="preserve">車名</t>
  </si>
  <si>
    <t xml:space="preserve">区分</t>
  </si>
  <si>
    <t xml:space="preserve">登録番号</t>
  </si>
  <si>
    <t xml:space="preserve">車台番号</t>
  </si>
  <si>
    <t xml:space="preserve">使用者</t>
  </si>
  <si>
    <t xml:space="preserve">配属</t>
  </si>
  <si>
    <t xml:space="preserve">状態</t>
  </si>
  <si>
    <t xml:space="preserve">特定自主検査の対象</t>
  </si>
  <si>
    <t xml:space="preserve">車検 満了日</t>
  </si>
  <si>
    <t xml:space="preserve">自賠責 満了日</t>
  </si>
  <si>
    <t xml:space="preserve">任意保険 満了日</t>
  </si>
  <si>
    <r>
      <rPr>
        <b val="true"/>
        <sz val="9.5"/>
        <color rgb="FF1F2937"/>
        <rFont val="Noto Sans CJK SC"/>
        <family val="2"/>
      </rPr>
      <t xml:space="preserve">前回 </t>
    </r>
    <r>
      <rPr>
        <b val="true"/>
        <sz val="9.5"/>
        <color rgb="FF1F2937"/>
        <rFont val="Yu Gothic"/>
        <family val="0"/>
        <charset val="1"/>
      </rPr>
      <t xml:space="preserve">12</t>
    </r>
    <r>
      <rPr>
        <b val="true"/>
        <sz val="9.5"/>
        <color rgb="FF1F2937"/>
        <rFont val="Noto Sans CJK SC"/>
        <family val="2"/>
      </rPr>
      <t xml:space="preserve">か月点検</t>
    </r>
  </si>
  <si>
    <t xml:space="preserve">前回 年次検査</t>
  </si>
  <si>
    <t xml:space="preserve">前回 月例検査</t>
  </si>
  <si>
    <t xml:space="preserve">期限の内容</t>
  </si>
  <si>
    <t xml:space="preserve">残日数</t>
  </si>
  <si>
    <t xml:space="preserve">期限の状態</t>
  </si>
  <si>
    <r>
      <rPr>
        <b val="true"/>
        <sz val="9.5"/>
        <color rgb="FF1F2937"/>
        <rFont val="Noto Sans CJK SC"/>
        <family val="2"/>
      </rPr>
      <t xml:space="preserve">走行距離</t>
    </r>
    <r>
      <rPr>
        <b val="true"/>
        <sz val="9.5"/>
        <color rgb="FF1F2937"/>
        <rFont val="Yu Gothic"/>
        <family val="0"/>
        <charset val="1"/>
      </rPr>
      <t xml:space="preserve">(km)</t>
    </r>
  </si>
  <si>
    <t xml:space="preserve">点 検 ・ 整 備 記 録</t>
  </si>
  <si>
    <t xml:space="preserve">実施日</t>
  </si>
  <si>
    <t xml:space="preserve">種別</t>
  </si>
  <si>
    <t xml:space="preserve">実施者・整備工場</t>
  </si>
  <si>
    <r>
      <rPr>
        <b val="true"/>
        <sz val="9.5"/>
        <color rgb="FF1F2937"/>
        <rFont val="Noto Sans CJK SC"/>
        <family val="2"/>
      </rPr>
      <t xml:space="preserve">費用</t>
    </r>
    <r>
      <rPr>
        <b val="true"/>
        <sz val="9.5"/>
        <color rgb="FF1F2937"/>
        <rFont val="Yu Gothic"/>
        <family val="0"/>
        <charset val="1"/>
      </rPr>
      <t xml:space="preserve">(</t>
    </r>
    <r>
      <rPr>
        <b val="true"/>
        <sz val="9.5"/>
        <color rgb="FF1F2937"/>
        <rFont val="Noto Sans CJK SC"/>
        <family val="2"/>
      </rPr>
      <t xml:space="preserve">円</t>
    </r>
    <r>
      <rPr>
        <b val="true"/>
        <sz val="9.5"/>
        <color rgb="FF1F2937"/>
        <rFont val="Yu Gothic"/>
        <family val="0"/>
        <charset val="1"/>
      </rPr>
      <t xml:space="preserve">)</t>
    </r>
  </si>
  <si>
    <t xml:space="preserve">内容</t>
  </si>
  <si>
    <t xml:space="preserve">車 両 の 集 計</t>
  </si>
  <si>
    <t xml:space="preserve">「車両台帳」「点検・整備記録」の入力から自動集計します。数値を直接書き換えないでください。</t>
  </si>
  <si>
    <t xml:space="preserve">全体</t>
  </si>
  <si>
    <t xml:space="preserve">件数・金額</t>
  </si>
  <si>
    <t xml:space="preserve">登録している車両</t>
  </si>
  <si>
    <t xml:space="preserve">稼働</t>
  </si>
  <si>
    <t xml:space="preserve">修理中・休車</t>
  </si>
  <si>
    <t xml:space="preserve">特定自主検査の対象（高所作業車）</t>
  </si>
  <si>
    <t xml:space="preserve">期限切れ</t>
  </si>
  <si>
    <r>
      <rPr>
        <sz val="10"/>
        <rFont val="Noto Sans CJK SC"/>
        <family val="2"/>
      </rPr>
      <t xml:space="preserve">期限まで</t>
    </r>
    <r>
      <rPr>
        <sz val="10"/>
        <rFont val="Yu Gothic"/>
        <family val="0"/>
        <charset val="1"/>
      </rPr>
      <t xml:space="preserve">30</t>
    </r>
    <r>
      <rPr>
        <sz val="10"/>
        <rFont val="Noto Sans CJK SC"/>
        <family val="2"/>
      </rPr>
      <t xml:space="preserve">日以内</t>
    </r>
  </si>
  <si>
    <r>
      <rPr>
        <sz val="10"/>
        <rFont val="Noto Sans CJK SC"/>
        <family val="2"/>
      </rPr>
      <t xml:space="preserve">期限まで</t>
    </r>
    <r>
      <rPr>
        <sz val="10"/>
        <rFont val="Yu Gothic"/>
        <family val="0"/>
        <charset val="1"/>
      </rPr>
      <t xml:space="preserve">60</t>
    </r>
    <r>
      <rPr>
        <sz val="10"/>
        <rFont val="Noto Sans CJK SC"/>
        <family val="2"/>
      </rPr>
      <t xml:space="preserve">日以内</t>
    </r>
  </si>
  <si>
    <t xml:space="preserve">期限 未設定</t>
  </si>
  <si>
    <t xml:space="preserve">点検・整備の記録</t>
  </si>
  <si>
    <t xml:space="preserve">点検・整備の費用 合計</t>
  </si>
  <si>
    <t xml:space="preserve">台数</t>
  </si>
  <si>
    <r>
      <rPr>
        <b val="true"/>
        <sz val="9.5"/>
        <color rgb="FF1F2937"/>
        <rFont val="Yu Gothic"/>
        <family val="0"/>
        <charset val="1"/>
      </rPr>
      <t xml:space="preserve">30</t>
    </r>
    <r>
      <rPr>
        <b val="true"/>
        <sz val="9.5"/>
        <color rgb="FF1F2937"/>
        <rFont val="Noto Sans CJK SC"/>
        <family val="2"/>
      </rPr>
      <t xml:space="preserve">日以内</t>
    </r>
  </si>
  <si>
    <t xml:space="preserve">整備費用</t>
  </si>
  <si>
    <t xml:space="preserve">合計</t>
  </si>
  <si>
    <r>
      <rPr>
        <sz val="9"/>
        <color rgb="FF6B7280"/>
        <rFont val="Noto Sans CJK SC"/>
        <family val="2"/>
      </rPr>
      <t xml:space="preserve">「期限切れ」「</t>
    </r>
    <r>
      <rPr>
        <sz val="9"/>
        <color rgb="FF6B7280"/>
        <rFont val="Yu Gothic"/>
        <family val="0"/>
        <charset val="1"/>
      </rPr>
      <t xml:space="preserve">30</t>
    </r>
    <r>
      <rPr>
        <sz val="9"/>
        <color rgb="FF6B7280"/>
        <rFont val="Noto Sans CJK SC"/>
        <family val="2"/>
      </rPr>
      <t xml:space="preserve">日以内」は、その車両でいちばん近い期限（車検・自賠責・任意保険・各点検のうち最短）で数えています。整備費用は、点検・整備記録の管理</t>
    </r>
    <r>
      <rPr>
        <sz val="9"/>
        <color rgb="FF6B7280"/>
        <rFont val="Yu Gothic"/>
        <family val="0"/>
        <charset val="1"/>
      </rPr>
      <t xml:space="preserve">No</t>
    </r>
    <r>
      <rPr>
        <sz val="9"/>
        <color rgb="FF6B7280"/>
        <rFont val="Noto Sans CJK SC"/>
        <family val="2"/>
      </rPr>
      <t xml:space="preserve">から区分をたどって合計しています。</t>
    </r>
  </si>
  <si>
    <r>
      <rPr>
        <b val="true"/>
        <sz val="11"/>
        <color rgb="FF3A2A18"/>
        <rFont val="Noto Sans CJK SC"/>
        <family val="2"/>
      </rPr>
      <t xml:space="preserve">記入例（この</t>
    </r>
    <r>
      <rPr>
        <b val="true"/>
        <sz val="11"/>
        <color rgb="FF3A2A18"/>
        <rFont val="Yu Gothic"/>
        <family val="0"/>
        <charset val="1"/>
      </rPr>
      <t xml:space="preserve">3</t>
    </r>
    <r>
      <rPr>
        <b val="true"/>
        <sz val="11"/>
        <color rgb="FF3A2A18"/>
        <rFont val="Noto Sans CJK SC"/>
        <family val="2"/>
      </rPr>
      <t xml:space="preserve">行を参考に、車両台帳シートへ入力してください）</t>
    </r>
  </si>
  <si>
    <t xml:space="preserve">V-001</t>
  </si>
  <si>
    <t xml:space="preserve">ハイエース（バン）</t>
  </si>
  <si>
    <t xml:space="preserve">バン・ワゴン</t>
  </si>
  <si>
    <r>
      <rPr>
        <sz val="10"/>
        <rFont val="Noto Sans CJK SC"/>
        <family val="2"/>
      </rPr>
      <t xml:space="preserve">〇〇 </t>
    </r>
    <r>
      <rPr>
        <sz val="10"/>
        <rFont val="Yu Gothic"/>
        <family val="0"/>
        <charset val="1"/>
      </rPr>
      <t xml:space="preserve">500 </t>
    </r>
    <r>
      <rPr>
        <sz val="10"/>
        <rFont val="Noto Sans CJK SC"/>
        <family val="2"/>
      </rPr>
      <t xml:space="preserve">あ </t>
    </r>
    <r>
      <rPr>
        <sz val="10"/>
        <rFont val="Yu Gothic"/>
        <family val="0"/>
        <charset val="1"/>
      </rPr>
      <t xml:space="preserve">12-34</t>
    </r>
  </si>
  <si>
    <t xml:space="preserve">TRH200-0012345</t>
  </si>
  <si>
    <t xml:space="preserve">佐藤 健</t>
  </si>
  <si>
    <t xml:space="preserve">本社</t>
  </si>
  <si>
    <t xml:space="preserve">－</t>
  </si>
  <si>
    <t xml:space="preserve">任意保険</t>
  </si>
  <si>
    <r>
      <rPr>
        <sz val="10"/>
        <rFont val="Noto Sans CJK SC"/>
        <family val="2"/>
      </rPr>
      <t xml:space="preserve">任意保険 あと</t>
    </r>
    <r>
      <rPr>
        <sz val="10"/>
        <rFont val="Yu Gothic"/>
        <family val="0"/>
        <charset val="1"/>
      </rPr>
      <t xml:space="preserve">211</t>
    </r>
    <r>
      <rPr>
        <sz val="10"/>
        <rFont val="Noto Sans CJK SC"/>
        <family val="2"/>
      </rPr>
      <t xml:space="preserve">日</t>
    </r>
  </si>
  <si>
    <t xml:space="preserve">V-005</t>
  </si>
  <si>
    <r>
      <rPr>
        <sz val="10"/>
        <rFont val="Noto Sans CJK SC"/>
        <family val="2"/>
      </rPr>
      <t xml:space="preserve">高所作業車（トラック式 </t>
    </r>
    <r>
      <rPr>
        <sz val="10"/>
        <rFont val="Yu Gothic"/>
        <family val="0"/>
        <charset val="1"/>
      </rPr>
      <t xml:space="preserve">12m</t>
    </r>
    <r>
      <rPr>
        <sz val="10"/>
        <rFont val="Noto Sans CJK SC"/>
        <family val="2"/>
      </rPr>
      <t xml:space="preserve">）</t>
    </r>
  </si>
  <si>
    <t xml:space="preserve">高所作業車</t>
  </si>
  <si>
    <r>
      <rPr>
        <sz val="10"/>
        <rFont val="Noto Sans CJK SC"/>
        <family val="2"/>
      </rPr>
      <t xml:space="preserve">〇〇 </t>
    </r>
    <r>
      <rPr>
        <sz val="10"/>
        <rFont val="Yu Gothic"/>
        <family val="0"/>
        <charset val="1"/>
      </rPr>
      <t xml:space="preserve">800 </t>
    </r>
    <r>
      <rPr>
        <sz val="10"/>
        <rFont val="Noto Sans CJK SC"/>
        <family val="2"/>
      </rPr>
      <t xml:space="preserve">か </t>
    </r>
    <r>
      <rPr>
        <sz val="10"/>
        <rFont val="Yu Gothic"/>
        <family val="0"/>
        <charset val="1"/>
      </rPr>
      <t xml:space="preserve">56-78</t>
    </r>
  </si>
  <si>
    <t xml:space="preserve">FE73DEN-0004567</t>
  </si>
  <si>
    <t xml:space="preserve">鈴木 学</t>
  </si>
  <si>
    <t xml:space="preserve">○</t>
  </si>
  <si>
    <t xml:space="preserve">月例自主検査</t>
  </si>
  <si>
    <r>
      <rPr>
        <sz val="10"/>
        <rFont val="Noto Sans CJK SC"/>
        <family val="2"/>
      </rPr>
      <t xml:space="preserve">月例自主検査 あと</t>
    </r>
    <r>
      <rPr>
        <sz val="10"/>
        <rFont val="Yu Gothic"/>
        <family val="0"/>
        <charset val="1"/>
      </rPr>
      <t xml:space="preserve">8</t>
    </r>
    <r>
      <rPr>
        <sz val="10"/>
        <rFont val="Noto Sans CJK SC"/>
        <family val="2"/>
      </rPr>
      <t xml:space="preserve">日</t>
    </r>
  </si>
  <si>
    <r>
      <rPr>
        <sz val="10"/>
        <rFont val="Noto Sans CJK SC"/>
        <family val="2"/>
      </rPr>
      <t xml:space="preserve">月例は安衛則</t>
    </r>
    <r>
      <rPr>
        <sz val="10"/>
        <rFont val="Yu Gothic"/>
        <family val="0"/>
        <charset val="1"/>
      </rPr>
      <t xml:space="preserve">194</t>
    </r>
    <r>
      <rPr>
        <sz val="10"/>
        <rFont val="Noto Sans CJK SC"/>
        <family val="2"/>
      </rPr>
      <t xml:space="preserve">条の</t>
    </r>
    <r>
      <rPr>
        <sz val="10"/>
        <rFont val="Yu Gothic"/>
        <family val="0"/>
        <charset val="1"/>
      </rPr>
      <t xml:space="preserve">24</t>
    </r>
    <r>
      <rPr>
        <sz val="10"/>
        <rFont val="Noto Sans CJK SC"/>
        <family val="2"/>
      </rPr>
      <t xml:space="preserve">（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か月以内ごと）</t>
    </r>
  </si>
  <si>
    <t xml:space="preserve">V-011</t>
  </si>
  <si>
    <r>
      <rPr>
        <sz val="10"/>
        <rFont val="Yu Gothic"/>
        <family val="0"/>
        <charset val="1"/>
      </rPr>
      <t xml:space="preserve">2t</t>
    </r>
    <r>
      <rPr>
        <sz val="10"/>
        <rFont val="Noto Sans CJK SC"/>
        <family val="2"/>
      </rPr>
      <t xml:space="preserve">トラック（平ボディ）</t>
    </r>
  </si>
  <si>
    <t xml:space="preserve">トラック</t>
  </si>
  <si>
    <r>
      <rPr>
        <sz val="10"/>
        <rFont val="Noto Sans CJK SC"/>
        <family val="2"/>
      </rPr>
      <t xml:space="preserve">〇〇 </t>
    </r>
    <r>
      <rPr>
        <sz val="10"/>
        <rFont val="Yu Gothic"/>
        <family val="0"/>
        <charset val="1"/>
      </rPr>
      <t xml:space="preserve">400 </t>
    </r>
    <r>
      <rPr>
        <sz val="10"/>
        <rFont val="Noto Sans CJK SC"/>
        <family val="2"/>
      </rPr>
      <t xml:space="preserve">さ </t>
    </r>
    <r>
      <rPr>
        <sz val="10"/>
        <rFont val="Yu Gothic"/>
        <family val="0"/>
        <charset val="1"/>
      </rPr>
      <t xml:space="preserve">90-12</t>
    </r>
  </si>
  <si>
    <t xml:space="preserve">XZU605-0007890</t>
  </si>
  <si>
    <t xml:space="preserve">高橋 実</t>
  </si>
  <si>
    <t xml:space="preserve">〇〇営業所</t>
  </si>
  <si>
    <t xml:space="preserve">修理中</t>
  </si>
  <si>
    <r>
      <rPr>
        <sz val="10"/>
        <rFont val="Yu Gothic"/>
        <family val="0"/>
        <charset val="1"/>
      </rPr>
      <t xml:space="preserve">12</t>
    </r>
    <r>
      <rPr>
        <sz val="10"/>
        <rFont val="Noto Sans CJK SC"/>
        <family val="2"/>
      </rPr>
      <t xml:space="preserve">か月点検</t>
    </r>
  </si>
  <si>
    <r>
      <rPr>
        <sz val="10"/>
        <rFont val="Yu Gothic"/>
        <family val="0"/>
        <charset val="1"/>
      </rPr>
      <t xml:space="preserve">12</t>
    </r>
    <r>
      <rPr>
        <sz val="10"/>
        <rFont val="Noto Sans CJK SC"/>
        <family val="2"/>
      </rPr>
      <t xml:space="preserve">か月点検 期限切れ </t>
    </r>
    <r>
      <rPr>
        <sz val="10"/>
        <rFont val="Yu Gothic"/>
        <family val="0"/>
        <charset val="1"/>
      </rPr>
      <t xml:space="preserve">13</t>
    </r>
    <r>
      <rPr>
        <sz val="10"/>
        <rFont val="Noto Sans CJK SC"/>
        <family val="2"/>
      </rPr>
      <t xml:space="preserve">日</t>
    </r>
  </si>
  <si>
    <t xml:space="preserve">車検も切れている。整備工場へ入庫中</t>
  </si>
  <si>
    <t xml:space="preserve">「直近の期限」「期限の内容」「残日数」「期限の状態」は本来は自動計算です。ここでは見本として値を直接入れています。</t>
  </si>
  <si>
    <t xml:space="preserve">選択肢と設定</t>
  </si>
  <si>
    <t xml:space="preserve">点検・整備の種別</t>
  </si>
  <si>
    <t xml:space="preserve">よく使う車種</t>
  </si>
  <si>
    <t xml:space="preserve">乗用車</t>
  </si>
  <si>
    <t xml:space="preserve">車検（継続検査）</t>
  </si>
  <si>
    <t xml:space="preserve">車種名</t>
  </si>
  <si>
    <t xml:space="preserve">営業車（乗用）</t>
  </si>
  <si>
    <t xml:space="preserve">軽貨物</t>
  </si>
  <si>
    <t xml:space="preserve">休車</t>
  </si>
  <si>
    <t xml:space="preserve">廃車・売却</t>
  </si>
  <si>
    <t xml:space="preserve">軽バン</t>
  </si>
  <si>
    <t xml:space="preserve">日常点検</t>
  </si>
  <si>
    <t xml:space="preserve">建設機械</t>
  </si>
  <si>
    <t xml:space="preserve">オイル交換</t>
  </si>
  <si>
    <r>
      <rPr>
        <sz val="10"/>
        <rFont val="Yu Gothic"/>
        <family val="0"/>
        <charset val="1"/>
      </rPr>
      <t xml:space="preserve">4t</t>
    </r>
    <r>
      <rPr>
        <sz val="10"/>
        <rFont val="Noto Sans CJK SC"/>
        <family val="2"/>
      </rPr>
      <t xml:space="preserve">トラック</t>
    </r>
  </si>
  <si>
    <t xml:space="preserve">その他</t>
  </si>
  <si>
    <t xml:space="preserve">タイヤ交換</t>
  </si>
  <si>
    <r>
      <rPr>
        <sz val="10"/>
        <rFont val="Noto Sans CJK SC"/>
        <family val="2"/>
      </rPr>
      <t xml:space="preserve">ユニック車（</t>
    </r>
    <r>
      <rPr>
        <sz val="10"/>
        <rFont val="Yu Gothic"/>
        <family val="0"/>
        <charset val="1"/>
      </rPr>
      <t xml:space="preserve">4t</t>
    </r>
    <r>
      <rPr>
        <sz val="10"/>
        <rFont val="Noto Sans CJK SC"/>
        <family val="2"/>
      </rPr>
      <t xml:space="preserve">）</t>
    </r>
  </si>
  <si>
    <t xml:space="preserve">修理</t>
  </si>
  <si>
    <t xml:space="preserve">その他整備</t>
  </si>
  <si>
    <r>
      <rPr>
        <sz val="10"/>
        <rFont val="Noto Sans CJK SC"/>
        <family val="2"/>
      </rPr>
      <t xml:space="preserve">高所作業車（自走式 </t>
    </r>
    <r>
      <rPr>
        <sz val="10"/>
        <rFont val="Yu Gothic"/>
        <family val="0"/>
        <charset val="1"/>
      </rPr>
      <t xml:space="preserve">10m</t>
    </r>
    <r>
      <rPr>
        <sz val="10"/>
        <rFont val="Noto Sans CJK SC"/>
        <family val="2"/>
      </rPr>
      <t xml:space="preserve">）</t>
    </r>
  </si>
  <si>
    <t xml:space="preserve">小型移動式クレーン</t>
  </si>
  <si>
    <t xml:space="preserve">フォークリフト</t>
  </si>
  <si>
    <r>
      <rPr>
        <sz val="9"/>
        <color rgb="FF6B7280"/>
        <rFont val="Noto Sans CJK SC"/>
        <family val="2"/>
      </rPr>
      <t xml:space="preserve">「特定自主検査の対象」に ○ を入れた車両だけ、年次（</t>
    </r>
    <r>
      <rPr>
        <sz val="9"/>
        <color rgb="FF6B7280"/>
        <rFont val="Yu Gothic"/>
        <family val="0"/>
        <charset val="1"/>
      </rPr>
      <t xml:space="preserve">1</t>
    </r>
    <r>
      <rPr>
        <sz val="9"/>
        <color rgb="FF6B7280"/>
        <rFont val="Noto Sans CJK SC"/>
        <family val="2"/>
      </rPr>
      <t xml:space="preserve">年以内ごと）と月例（</t>
    </r>
    <r>
      <rPr>
        <sz val="9"/>
        <color rgb="FF6B7280"/>
        <rFont val="Yu Gothic"/>
        <family val="0"/>
        <charset val="1"/>
      </rPr>
      <t xml:space="preserve">1</t>
    </r>
    <r>
      <rPr>
        <sz val="9"/>
        <color rgb="FF6B7280"/>
        <rFont val="Noto Sans CJK SC"/>
        <family val="2"/>
      </rPr>
      <t xml:space="preserve">か月以内ごと）の期限を計算します。根拠は労働安全衛生規則第</t>
    </r>
    <r>
      <rPr>
        <sz val="9"/>
        <color rgb="FF6B7280"/>
        <rFont val="Yu Gothic"/>
        <family val="0"/>
        <charset val="1"/>
      </rPr>
      <t xml:space="preserve">194</t>
    </r>
    <r>
      <rPr>
        <sz val="9"/>
        <color rgb="FF6B7280"/>
        <rFont val="Noto Sans CJK SC"/>
        <family val="2"/>
      </rPr>
      <t xml:space="preserve">条の</t>
    </r>
    <r>
      <rPr>
        <sz val="9"/>
        <color rgb="FF6B7280"/>
        <rFont val="Yu Gothic"/>
        <family val="0"/>
        <charset val="1"/>
      </rPr>
      <t xml:space="preserve">23</t>
    </r>
    <r>
      <rPr>
        <sz val="9"/>
        <color rgb="FF6B7280"/>
        <rFont val="Noto Sans CJK SC"/>
        <family val="2"/>
      </rPr>
      <t xml:space="preserve">・第</t>
    </r>
    <r>
      <rPr>
        <sz val="9"/>
        <color rgb="FF6B7280"/>
        <rFont val="Yu Gothic"/>
        <family val="0"/>
        <charset val="1"/>
      </rPr>
      <t xml:space="preserve">194</t>
    </r>
    <r>
      <rPr>
        <sz val="9"/>
        <color rgb="FF6B7280"/>
        <rFont val="Noto Sans CJK SC"/>
        <family val="2"/>
      </rPr>
      <t xml:space="preserve">条の</t>
    </r>
    <r>
      <rPr>
        <sz val="9"/>
        <color rgb="FF6B7280"/>
        <rFont val="Yu Gothic"/>
        <family val="0"/>
        <charset val="1"/>
      </rPr>
      <t xml:space="preserve">24</t>
    </r>
    <r>
      <rPr>
        <sz val="9"/>
        <color rgb="FF6B7280"/>
        <rFont val="Noto Sans CJK SC"/>
        <family val="2"/>
      </rPr>
      <t xml:space="preserve">です。自走式の高所作業車を建設機械として登録する場合も、対象なら ○ を入れてください。</t>
    </r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</si>
</sst>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yyyy/m/d"/>
    <numFmt numFmtId="166" formatCode="0\日"/>
    <numFmt numFmtId="167" formatCode="#,##0"/>
    <numFmt numFmtId="168" formatCode="0"/>
    <numFmt numFmtId="169" formatCode="General"/>
  </numFmts>
  <fonts count="1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3A2A18"/>
      <name val="Noto Sans CJK SC"/>
      <family val="2"/>
    </font>
    <font>
      <b val="true"/>
      <sz val="16"/>
      <color rgb="FF3A2A18"/>
      <name val="Yu Gothic"/>
      <family val="0"/>
      <charset val="1"/>
    </font>
    <font>
      <sz val="9"/>
      <color rgb="FF6B7280"/>
      <name val="Noto Sans CJK SC"/>
      <family val="2"/>
    </font>
    <font>
      <sz val="9"/>
      <color rgb="FF6B7280"/>
      <name val="Yu Gothic"/>
      <family val="0"/>
      <charset val="1"/>
    </font>
    <font>
      <b val="true"/>
      <sz val="11"/>
      <color rgb="FF3A2A18"/>
      <name val="Noto Sans CJK SC"/>
      <family val="2"/>
    </font>
    <font>
      <b val="true"/>
      <sz val="10"/>
      <name val="Noto Sans CJK SC"/>
      <family val="2"/>
    </font>
    <font>
      <sz val="10"/>
      <name val="Noto Sans CJK SC"/>
      <family val="2"/>
    </font>
    <font>
      <sz val="10"/>
      <name val="Yu Gothic"/>
      <family val="0"/>
      <charset val="1"/>
    </font>
    <font>
      <b val="true"/>
      <sz val="10"/>
      <name val="Yu Gothic"/>
      <family val="0"/>
      <charset val="1"/>
    </font>
    <font>
      <b val="true"/>
      <sz val="11"/>
      <color rgb="FF3A2A18"/>
      <name val="Yu Gothic"/>
      <family val="0"/>
      <charset val="1"/>
    </font>
    <font>
      <b val="true"/>
      <sz val="15"/>
      <color rgb="FF3A2A18"/>
      <name val="Noto Sans CJK SC"/>
      <family val="2"/>
    </font>
    <font>
      <b val="true"/>
      <sz val="9.5"/>
      <color rgb="FF374151"/>
      <name val="Noto Sans CJK SC"/>
      <family val="2"/>
    </font>
    <font>
      <b val="true"/>
      <sz val="9.5"/>
      <color rgb="FF1F2937"/>
      <name val="Yu Gothic"/>
      <family val="0"/>
      <charset val="1"/>
    </font>
    <font>
      <b val="true"/>
      <sz val="9.5"/>
      <color rgb="FF1F2937"/>
      <name val="Noto Sans CJK SC"/>
      <family val="2"/>
    </font>
  </fonts>
  <fills count="6">
    <fill>
      <patternFill patternType="none"/>
    </fill>
    <fill>
      <patternFill patternType="gray125"/>
    </fill>
    <fill>
      <patternFill patternType="solid">
        <fgColor rgb="FFF2F5F9"/>
        <bgColor rgb="FFF7F9FC"/>
      </patternFill>
    </fill>
    <fill>
      <patternFill patternType="solid">
        <fgColor rgb="FFFFFFFF"/>
        <bgColor rgb="FFF7F9FC"/>
      </patternFill>
    </fill>
    <fill>
      <patternFill patternType="solid">
        <fgColor rgb="FFE4E9F0"/>
        <bgColor rgb="FFF2F5F9"/>
      </patternFill>
    </fill>
    <fill>
      <patternFill patternType="solid">
        <fgColor rgb="FFF7F9FC"/>
        <bgColor rgb="FFF2F5F9"/>
      </patternFill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medium">
        <color rgb="FF374151"/>
      </top>
      <bottom style="thin">
        <color rgb="FF6B7280"/>
      </bottom>
      <diagonal/>
    </border>
    <border diagonalUp="false" diagonalDown="false">
      <left style="thin">
        <color rgb="FF6B7280"/>
      </left>
      <right style="thin">
        <color rgb="FF6B7280"/>
      </right>
      <top style="medium">
        <color rgb="FF374151"/>
      </top>
      <bottom style="thin">
        <color rgb="FF6B7280"/>
      </bottom>
      <diagonal/>
    </border>
    <border diagonalUp="false" diagonalDown="false">
      <left style="thin">
        <color rgb="FF6B7280"/>
      </left>
      <right style="medium">
        <color rgb="FF374151"/>
      </right>
      <top style="medium">
        <color rgb="FF374151"/>
      </top>
      <bottom style="thin">
        <color rgb="FF6B7280"/>
      </bottom>
      <diagonal/>
    </border>
    <border diagonalUp="false" diagonalDown="false">
      <left style="medium">
        <color rgb="FF374151"/>
      </left>
      <right style="thin">
        <color rgb="FF6B7280"/>
      </right>
      <top style="thin">
        <color rgb="FF6B7280"/>
      </top>
      <bottom style="medium">
        <color rgb="FF374151"/>
      </bottom>
      <diagonal/>
    </border>
    <border diagonalUp="false" diagonalDown="false">
      <left style="thin">
        <color rgb="FF6B7280"/>
      </left>
      <right style="thin">
        <color rgb="FF6B7280"/>
      </right>
      <top style="thin">
        <color rgb="FF6B7280"/>
      </top>
      <bottom style="medium">
        <color rgb="FF374151"/>
      </bottom>
      <diagonal/>
    </border>
    <border diagonalUp="false" diagonalDown="false">
      <left style="thin">
        <color rgb="FF6B7280"/>
      </left>
      <right style="medium">
        <color rgb="FF374151"/>
      </right>
      <top style="thin">
        <color rgb="FF6B7280"/>
      </top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medium">
        <color rgb="FF374151"/>
      </top>
      <bottom style="medium">
        <color rgb="FF374151"/>
      </bottom>
      <diagonal/>
    </border>
    <border diagonalUp="false" diagonalDown="false">
      <left style="thin">
        <color rgb="FF6B7280"/>
      </left>
      <right style="thin">
        <color rgb="FF6B7280"/>
      </right>
      <top style="medium">
        <color rgb="FF374151"/>
      </top>
      <bottom style="medium">
        <color rgb="FF374151"/>
      </bottom>
      <diagonal/>
    </border>
    <border diagonalUp="false" diagonalDown="false">
      <left style="thin">
        <color rgb="FF6B7280"/>
      </left>
      <right style="medium">
        <color rgb="FF374151"/>
      </right>
      <top style="medium">
        <color rgb="FF374151"/>
      </top>
      <bottom style="medium">
        <color rgb="FF374151"/>
      </bottom>
      <diagonal/>
    </border>
    <border diagonalUp="false" diagonalDown="false">
      <left style="medium">
        <color rgb="FF374151"/>
      </left>
      <right style="hair">
        <color rgb="FF9AA3B0"/>
      </right>
      <top style="hair">
        <color rgb="FF9AA3B0"/>
      </top>
      <bottom style="hair">
        <color rgb="FF9AA3B0"/>
      </bottom>
      <diagonal/>
    </border>
    <border diagonalUp="false" diagonalDown="false">
      <left style="hair">
        <color rgb="FF9AA3B0"/>
      </left>
      <right style="hair">
        <color rgb="FF9AA3B0"/>
      </right>
      <top style="hair">
        <color rgb="FF9AA3B0"/>
      </top>
      <bottom style="hair">
        <color rgb="FF9AA3B0"/>
      </bottom>
      <diagonal/>
    </border>
    <border diagonalUp="false" diagonalDown="false">
      <left style="hair">
        <color rgb="FF9AA3B0"/>
      </left>
      <right style="medium">
        <color rgb="FF374151"/>
      </right>
      <top style="hair">
        <color rgb="FF9AA3B0"/>
      </top>
      <bottom style="hair">
        <color rgb="FF9AA3B0"/>
      </bottom>
      <diagonal/>
    </border>
    <border diagonalUp="false" diagonalDown="false">
      <left style="medium">
        <color rgb="FF374151"/>
      </left>
      <right style="hair">
        <color rgb="FF9AA3B0"/>
      </right>
      <top style="hair">
        <color rgb="FF9AA3B0"/>
      </top>
      <bottom style="medium">
        <color rgb="FF374151"/>
      </bottom>
      <diagonal/>
    </border>
    <border diagonalUp="false" diagonalDown="false">
      <left style="hair">
        <color rgb="FF9AA3B0"/>
      </left>
      <right style="hair">
        <color rgb="FF9AA3B0"/>
      </right>
      <top style="hair">
        <color rgb="FF9AA3B0"/>
      </top>
      <bottom style="medium">
        <color rgb="FF374151"/>
      </bottom>
      <diagonal/>
    </border>
    <border diagonalUp="false" diagonalDown="false">
      <left style="hair">
        <color rgb="FF9AA3B0"/>
      </left>
      <right style="medium">
        <color rgb="FF374151"/>
      </right>
      <top style="hair">
        <color rgb="FF9AA3B0"/>
      </top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thin">
        <color rgb="FF6B7280"/>
      </top>
      <bottom style="thin">
        <color rgb="FF6B7280"/>
      </bottom>
      <diagonal/>
    </border>
    <border diagonalUp="false" diagonalDown="false">
      <left style="thin">
        <color rgb="FF6B7280"/>
      </left>
      <right style="medium">
        <color rgb="FF374151"/>
      </right>
      <top style="thin">
        <color rgb="FF6B7280"/>
      </top>
      <bottom style="thin">
        <color rgb="FF6B7280"/>
      </bottom>
      <diagonal/>
    </border>
    <border diagonalUp="false" diagonalDown="false">
      <left style="medium">
        <color rgb="FF374151"/>
      </left>
      <right style="medium">
        <color rgb="FF374151"/>
      </right>
      <top style="medium">
        <color rgb="FF374151"/>
      </top>
      <bottom style="medium">
        <color rgb="FF374151"/>
      </bottom>
      <diagonal/>
    </border>
    <border diagonalUp="false" diagonalDown="false">
      <left style="medium">
        <color rgb="FF374151"/>
      </left>
      <right style="medium">
        <color rgb="FF374151"/>
      </right>
      <top style="hair">
        <color rgb="FF9AA3B0"/>
      </top>
      <bottom style="hair">
        <color rgb="FF9AA3B0"/>
      </bottom>
      <diagonal/>
    </border>
    <border diagonalUp="false" diagonalDown="false">
      <left style="medium">
        <color rgb="FF374151"/>
      </left>
      <right style="medium">
        <color rgb="FF374151"/>
      </right>
      <top style="hair">
        <color rgb="FF9AA3B0"/>
      </top>
      <bottom style="medium">
        <color rgb="FF374151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4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4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5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3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3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3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3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5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5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5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2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1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5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2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3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4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2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9">
    <dxf>
      <fill>
        <patternFill patternType="solid">
          <fgColor rgb="FFE4E9F0"/>
          <bgColor rgb="FF000000"/>
        </patternFill>
      </fill>
    </dxf>
    <dxf>
      <fill>
        <patternFill patternType="solid">
          <fgColor rgb="FFF7F9FC"/>
          <bgColor rgb="FF000000"/>
        </patternFill>
      </fill>
    </dxf>
    <dxf>
      <fill>
        <patternFill patternType="solid">
          <fgColor rgb="FF1F2937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ont>
        <name val="Yu Gothic"/>
        <charset val="1"/>
        <family val="0"/>
        <color rgb="FF9AA3B0"/>
        <sz val="10"/>
      </font>
    </dxf>
    <dxf>
      <font>
        <name val="Yu Gothic"/>
        <charset val="1"/>
        <family val="0"/>
        <b val="1"/>
        <color rgb="FFB02334"/>
        <sz val="10"/>
      </font>
      <fill>
        <patternFill>
          <bgColor rgb="FFFBE3E6"/>
        </patternFill>
      </fill>
    </dxf>
    <dxf>
      <font>
        <name val="Yu Gothic"/>
        <charset val="1"/>
        <family val="0"/>
        <color rgb="FF8A5A00"/>
        <sz val="10"/>
      </font>
      <fill>
        <patternFill>
          <bgColor rgb="FFFCF2DF"/>
        </patternFill>
      </fill>
    </dxf>
    <dxf>
      <font>
        <name val="Yu Gothic"/>
        <charset val="1"/>
        <family val="0"/>
        <b val="1"/>
        <sz val="10"/>
      </font>
      <fill>
        <patternFill>
          <bgColor rgb="FFF2F5F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A5A00"/>
      <rgbColor rgb="FF800080"/>
      <rgbColor rgb="FF008080"/>
      <rgbColor rgb="FFC0C0C0"/>
      <rgbColor rgb="FF808080"/>
      <rgbColor rgb="FF9999FF"/>
      <rgbColor rgb="FFB02334"/>
      <rgbColor rgb="FFFCF2DF"/>
      <rgbColor rgb="FFE4E9F0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5F9"/>
      <rgbColor rgb="FFF7F9FC"/>
      <rgbColor rgb="FFFFFF99"/>
      <rgbColor rgb="FF99CCFF"/>
      <rgbColor rgb="FFFF99CC"/>
      <rgbColor rgb="FFCC99FF"/>
      <rgbColor rgb="FFFBE3E6"/>
      <rgbColor rgb="FF3366FF"/>
      <rgbColor rgb="FF33CCCC"/>
      <rgbColor rgb="FF99CC00"/>
      <rgbColor rgb="FFFFCC00"/>
      <rgbColor rgb="FFFF9900"/>
      <rgbColor rgb="FFFF6600"/>
      <rgbColor rgb="FF6B7280"/>
      <rgbColor rgb="FF9AA3B0"/>
      <rgbColor rgb="FF003366"/>
      <rgbColor rgb="FF339966"/>
      <rgbColor rgb="FF003300"/>
      <rgbColor rgb="FF3A2A18"/>
      <rgbColor rgb="FF993300"/>
      <rgbColor rgb="FF993366"/>
      <rgbColor rgb="FF374151"/>
      <rgbColor rgb="FF1F293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4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92"/>
  </cols>
  <sheetData>
    <row r="1" customFormat="false" ht="23.8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3"/>
    </row>
    <row r="5" customFormat="false" ht="15" hidden="false" customHeight="false" outlineLevel="0" collapsed="false">
      <c r="A5" s="4" t="s">
        <v>3</v>
      </c>
      <c r="B5" s="5" t="s">
        <v>4</v>
      </c>
    </row>
    <row r="6" customFormat="false" ht="15" hidden="false" customHeight="false" outlineLevel="0" collapsed="false">
      <c r="A6" s="4" t="s">
        <v>5</v>
      </c>
      <c r="B6" s="5" t="s">
        <v>6</v>
      </c>
    </row>
    <row r="7" customFormat="false" ht="15" hidden="false" customHeight="false" outlineLevel="0" collapsed="false">
      <c r="A7" s="4" t="s">
        <v>7</v>
      </c>
      <c r="B7" s="5" t="s">
        <v>8</v>
      </c>
    </row>
    <row r="8" customFormat="false" ht="15" hidden="false" customHeight="false" outlineLevel="0" collapsed="false">
      <c r="A8" s="4" t="s">
        <v>9</v>
      </c>
      <c r="B8" s="5" t="s">
        <v>10</v>
      </c>
    </row>
    <row r="9" customFormat="false" ht="15" hidden="false" customHeight="false" outlineLevel="0" collapsed="false">
      <c r="A9" s="4" t="s">
        <v>11</v>
      </c>
      <c r="B9" s="5" t="s">
        <v>12</v>
      </c>
    </row>
    <row r="10" customFormat="false" ht="15" hidden="false" customHeight="false" outlineLevel="0" collapsed="false">
      <c r="B10" s="5"/>
    </row>
    <row r="11" customFormat="false" ht="15" hidden="false" customHeight="false" outlineLevel="0" collapsed="false">
      <c r="A11" s="3" t="s">
        <v>13</v>
      </c>
      <c r="B11" s="3"/>
    </row>
    <row r="12" customFormat="false" ht="15" hidden="false" customHeight="false" outlineLevel="0" collapsed="false">
      <c r="A12" s="4" t="s">
        <v>14</v>
      </c>
      <c r="B12" s="5" t="s">
        <v>15</v>
      </c>
    </row>
    <row r="13" customFormat="false" ht="15" hidden="false" customHeight="false" outlineLevel="0" collapsed="false">
      <c r="A13" s="4" t="s">
        <v>16</v>
      </c>
      <c r="B13" s="5" t="s">
        <v>17</v>
      </c>
    </row>
    <row r="14" customFormat="false" ht="15" hidden="false" customHeight="false" outlineLevel="0" collapsed="false">
      <c r="A14" s="6" t="s">
        <v>18</v>
      </c>
      <c r="B14" s="5" t="s">
        <v>19</v>
      </c>
    </row>
    <row r="15" customFormat="false" ht="15" hidden="false" customHeight="false" outlineLevel="0" collapsed="false">
      <c r="A15" s="6" t="s">
        <v>20</v>
      </c>
      <c r="B15" s="5" t="s">
        <v>21</v>
      </c>
    </row>
    <row r="16" customFormat="false" ht="15" hidden="false" customHeight="false" outlineLevel="0" collapsed="false">
      <c r="A16" s="4" t="s">
        <v>22</v>
      </c>
      <c r="B16" s="5" t="s">
        <v>23</v>
      </c>
    </row>
    <row r="17" customFormat="false" ht="15" hidden="false" customHeight="false" outlineLevel="0" collapsed="false">
      <c r="A17" s="4" t="s">
        <v>24</v>
      </c>
      <c r="B17" s="5" t="s">
        <v>25</v>
      </c>
    </row>
    <row r="18" customFormat="false" ht="15" hidden="false" customHeight="false" outlineLevel="0" collapsed="false">
      <c r="A18" s="4" t="s">
        <v>26</v>
      </c>
      <c r="B18" s="5" t="s">
        <v>27</v>
      </c>
    </row>
    <row r="19" customFormat="false" ht="15" hidden="false" customHeight="false" outlineLevel="0" collapsed="false">
      <c r="A19" s="4" t="s">
        <v>28</v>
      </c>
      <c r="B19" s="5" t="s">
        <v>29</v>
      </c>
    </row>
    <row r="20" customFormat="false" ht="15" hidden="false" customHeight="false" outlineLevel="0" collapsed="false">
      <c r="A20" s="4" t="s">
        <v>30</v>
      </c>
      <c r="B20" s="5" t="s">
        <v>31</v>
      </c>
    </row>
    <row r="21" customFormat="false" ht="15" hidden="false" customHeight="false" outlineLevel="0" collapsed="false">
      <c r="B21" s="5"/>
    </row>
    <row r="22" customFormat="false" ht="15" hidden="false" customHeight="false" outlineLevel="0" collapsed="false">
      <c r="A22" s="3" t="s">
        <v>32</v>
      </c>
      <c r="B22" s="3"/>
    </row>
    <row r="23" customFormat="false" ht="15" hidden="false" customHeight="false" outlineLevel="0" collapsed="false">
      <c r="A23" s="4" t="s">
        <v>33</v>
      </c>
      <c r="B23" s="5" t="s">
        <v>34</v>
      </c>
    </row>
    <row r="24" customFormat="false" ht="15" hidden="false" customHeight="false" outlineLevel="0" collapsed="false">
      <c r="A24" s="4" t="s">
        <v>35</v>
      </c>
      <c r="B24" s="5" t="s">
        <v>36</v>
      </c>
    </row>
    <row r="25" customFormat="false" ht="15" hidden="false" customHeight="false" outlineLevel="0" collapsed="false">
      <c r="A25" s="4" t="s">
        <v>37</v>
      </c>
      <c r="B25" s="5" t="s">
        <v>38</v>
      </c>
    </row>
    <row r="26" customFormat="false" ht="15" hidden="false" customHeight="false" outlineLevel="0" collapsed="false">
      <c r="A26" s="4" t="s">
        <v>39</v>
      </c>
      <c r="B26" s="5" t="s">
        <v>40</v>
      </c>
    </row>
    <row r="27" customFormat="false" ht="15" hidden="false" customHeight="false" outlineLevel="0" collapsed="false">
      <c r="B27" s="5"/>
    </row>
    <row r="28" customFormat="false" ht="15" hidden="false" customHeight="false" outlineLevel="0" collapsed="false">
      <c r="A28" s="3" t="s">
        <v>41</v>
      </c>
      <c r="B28" s="3"/>
    </row>
    <row r="29" customFormat="false" ht="15" hidden="false" customHeight="false" outlineLevel="0" collapsed="false">
      <c r="A29" s="4" t="s">
        <v>42</v>
      </c>
      <c r="B29" s="5" t="s">
        <v>43</v>
      </c>
    </row>
    <row r="30" customFormat="false" ht="15" hidden="false" customHeight="false" outlineLevel="0" collapsed="false">
      <c r="A30" s="4" t="s">
        <v>44</v>
      </c>
      <c r="B30" s="5" t="s">
        <v>45</v>
      </c>
    </row>
    <row r="31" customFormat="false" ht="15" hidden="false" customHeight="false" outlineLevel="0" collapsed="false">
      <c r="A31" s="4" t="s">
        <v>46</v>
      </c>
      <c r="B31" s="5" t="s">
        <v>47</v>
      </c>
    </row>
    <row r="32" customFormat="false" ht="15" hidden="false" customHeight="false" outlineLevel="0" collapsed="false">
      <c r="B32" s="5"/>
    </row>
    <row r="33" customFormat="false" ht="17.15" hidden="false" customHeight="false" outlineLevel="0" collapsed="false">
      <c r="A33" s="3" t="s">
        <v>48</v>
      </c>
      <c r="B33" s="3"/>
    </row>
    <row r="34" customFormat="false" ht="29.85" hidden="false" customHeight="false" outlineLevel="0" collapsed="false">
      <c r="B34" s="5" t="s">
        <v>49</v>
      </c>
    </row>
    <row r="35" customFormat="false" ht="15" hidden="false" customHeight="false" outlineLevel="0" collapsed="false">
      <c r="B35" s="5" t="s">
        <v>50</v>
      </c>
    </row>
    <row r="36" customFormat="false" ht="15" hidden="false" customHeight="false" outlineLevel="0" collapsed="false">
      <c r="B36" s="5"/>
    </row>
    <row r="37" customFormat="false" ht="15" hidden="false" customHeight="false" outlineLevel="0" collapsed="false">
      <c r="A37" s="3" t="s">
        <v>51</v>
      </c>
      <c r="B37" s="3"/>
    </row>
    <row r="38" customFormat="false" ht="15" hidden="false" customHeight="false" outlineLevel="0" collapsed="false">
      <c r="B38" s="5" t="s">
        <v>52</v>
      </c>
    </row>
    <row r="39" customFormat="false" ht="29.85" hidden="false" customHeight="false" outlineLevel="0" collapsed="false">
      <c r="B39" s="5" t="s">
        <v>53</v>
      </c>
    </row>
    <row r="40" customFormat="false" ht="15" hidden="false" customHeight="false" outlineLevel="0" collapsed="false">
      <c r="B40" s="5"/>
    </row>
    <row r="41" customFormat="false" ht="15" hidden="false" customHeight="false" outlineLevel="0" collapsed="false">
      <c r="A41" s="3" t="s">
        <v>54</v>
      </c>
      <c r="B41" s="3"/>
    </row>
    <row r="42" customFormat="false" ht="15" hidden="false" customHeight="false" outlineLevel="0" collapsed="false">
      <c r="B42" s="5" t="s">
        <v>55</v>
      </c>
    </row>
    <row r="43" customFormat="false" ht="15" hidden="false" customHeight="false" outlineLevel="0" collapsed="false">
      <c r="B43" s="5" t="s">
        <v>56</v>
      </c>
    </row>
    <row r="44" customFormat="false" ht="15" hidden="false" customHeight="false" outlineLevel="0" collapsed="false">
      <c r="B44" s="5" t="s">
        <v>57</v>
      </c>
    </row>
  </sheetData>
  <mergeCells count="7">
    <mergeCell ref="A4:B4"/>
    <mergeCell ref="A11:B11"/>
    <mergeCell ref="A22:B22"/>
    <mergeCell ref="A28:B28"/>
    <mergeCell ref="A33:B33"/>
    <mergeCell ref="A37:B37"/>
    <mergeCell ref="A41:B41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6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0"/>
    <col collapsed="false" customWidth="true" hidden="false" outlineLevel="0" max="3" min="3" style="0" width="20"/>
    <col collapsed="false" customWidth="true" hidden="false" outlineLevel="0" max="4" min="4" style="0" width="13"/>
    <col collapsed="false" customWidth="true" hidden="false" outlineLevel="0" max="6" min="5" style="0" width="15"/>
    <col collapsed="false" customWidth="true" hidden="false" outlineLevel="0" max="8" min="7" style="0" width="12"/>
    <col collapsed="false" customWidth="true" hidden="false" outlineLevel="0" max="9" min="9" style="0" width="10"/>
    <col collapsed="false" customWidth="true" hidden="false" outlineLevel="0" max="10" min="10" style="0" width="8"/>
    <col collapsed="false" customWidth="true" hidden="false" outlineLevel="0" max="13" min="11" style="0" width="11"/>
    <col collapsed="false" customWidth="true" hidden="false" outlineLevel="0" max="16" min="14" style="0" width="12"/>
    <col collapsed="false" customWidth="true" hidden="false" outlineLevel="0" max="17" min="17" style="0" width="11"/>
    <col collapsed="false" customWidth="true" hidden="false" outlineLevel="0" max="18" min="18" style="0" width="15"/>
    <col collapsed="false" customWidth="true" hidden="false" outlineLevel="0" max="19" min="19" style="0" width="8"/>
    <col collapsed="false" customWidth="true" hidden="false" outlineLevel="0" max="20" min="20" style="0" width="20"/>
    <col collapsed="false" customWidth="true" hidden="false" outlineLevel="0" max="21" min="21" style="0" width="10"/>
    <col collapsed="false" customWidth="true" hidden="false" outlineLevel="0" max="22" min="22" style="0" width="14"/>
    <col collapsed="false" customWidth="true" hidden="true" outlineLevel="0" max="26" min="24" style="0" width="3"/>
  </cols>
  <sheetData>
    <row r="1" customFormat="false" ht="25.5" hidden="false" customHeight="true" outlineLevel="0" collapsed="false">
      <c r="A1" s="7" t="s">
        <v>58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customFormat="false" ht="19.5" hidden="false" customHeight="true" outlineLevel="0" collapsed="false">
      <c r="A3" s="8" t="s">
        <v>59</v>
      </c>
      <c r="B3" s="8"/>
      <c r="C3" s="9"/>
      <c r="D3" s="9"/>
      <c r="E3" s="9"/>
      <c r="F3" s="9"/>
      <c r="G3" s="10" t="s">
        <v>60</v>
      </c>
      <c r="H3" s="10"/>
      <c r="I3" s="9"/>
      <c r="J3" s="9"/>
      <c r="K3" s="9"/>
      <c r="L3" s="9"/>
      <c r="M3" s="9"/>
      <c r="N3" s="10" t="s">
        <v>61</v>
      </c>
      <c r="O3" s="10"/>
      <c r="P3" s="11"/>
      <c r="Q3" s="11"/>
      <c r="R3" s="11"/>
      <c r="S3" s="11"/>
      <c r="T3" s="11"/>
      <c r="U3" s="11"/>
      <c r="V3" s="11"/>
    </row>
    <row r="4" customFormat="false" ht="19.5" hidden="false" customHeight="true" outlineLevel="0" collapsed="false">
      <c r="A4" s="12" t="s">
        <v>62</v>
      </c>
      <c r="B4" s="12"/>
      <c r="C4" s="13"/>
      <c r="D4" s="13"/>
      <c r="E4" s="13"/>
      <c r="F4" s="13"/>
      <c r="G4" s="14" t="s">
        <v>63</v>
      </c>
      <c r="H4" s="14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</row>
    <row r="6" customFormat="false" ht="30" hidden="false" customHeight="true" outlineLevel="0" collapsed="false">
      <c r="A6" s="16" t="s">
        <v>18</v>
      </c>
      <c r="B6" s="17" t="s">
        <v>64</v>
      </c>
      <c r="C6" s="17" t="s">
        <v>65</v>
      </c>
      <c r="D6" s="17" t="s">
        <v>66</v>
      </c>
      <c r="E6" s="17" t="s">
        <v>67</v>
      </c>
      <c r="F6" s="17" t="s">
        <v>68</v>
      </c>
      <c r="G6" s="17" t="s">
        <v>69</v>
      </c>
      <c r="H6" s="17" t="s">
        <v>70</v>
      </c>
      <c r="I6" s="17" t="s">
        <v>71</v>
      </c>
      <c r="J6" s="17" t="s">
        <v>72</v>
      </c>
      <c r="K6" s="17" t="s">
        <v>73</v>
      </c>
      <c r="L6" s="17" t="s">
        <v>74</v>
      </c>
      <c r="M6" s="17" t="s">
        <v>75</v>
      </c>
      <c r="N6" s="17" t="s">
        <v>76</v>
      </c>
      <c r="O6" s="17" t="s">
        <v>77</v>
      </c>
      <c r="P6" s="17" t="s">
        <v>78</v>
      </c>
      <c r="Q6" s="17" t="s">
        <v>26</v>
      </c>
      <c r="R6" s="17" t="s">
        <v>79</v>
      </c>
      <c r="S6" s="17" t="s">
        <v>80</v>
      </c>
      <c r="T6" s="17" t="s">
        <v>81</v>
      </c>
      <c r="U6" s="17" t="s">
        <v>82</v>
      </c>
      <c r="V6" s="18" t="s">
        <v>63</v>
      </c>
    </row>
    <row r="7" customFormat="false" ht="15" hidden="false" customHeight="false" outlineLevel="0" collapsed="false">
      <c r="A7" s="19" t="str">
        <f aca="false">IF($B7="","",COUNTA($B$7:$B7))</f>
        <v/>
      </c>
      <c r="B7" s="20"/>
      <c r="C7" s="20"/>
      <c r="D7" s="20"/>
      <c r="E7" s="20"/>
      <c r="F7" s="20"/>
      <c r="G7" s="20"/>
      <c r="H7" s="20"/>
      <c r="I7" s="21"/>
      <c r="J7" s="21"/>
      <c r="K7" s="22"/>
      <c r="L7" s="22"/>
      <c r="M7" s="22"/>
      <c r="N7" s="22"/>
      <c r="O7" s="22"/>
      <c r="P7" s="22"/>
      <c r="Q7" s="23" t="str">
        <f aca="false">IF($B7="","",IF(MIN($K7,$L7,$M7,$X7,$Y7,$Z7)=0,"",MIN($K7,$L7,$M7,$X7,$Y7,$Z7)))</f>
        <v/>
      </c>
      <c r="R7" s="24" t="str">
        <f aca="false">IF($Q7="","",IF($Q7=$K7,"車検",IF($Q7=$L7,"自賠責",IF($Q7=$M7,"任意保険",IF($Q7=$X7,"12か月点検",IF($Q7=$Y7,"特定自主検査","月例自主検査"))))))</f>
        <v/>
      </c>
      <c r="S7" s="25" t="str">
        <f aca="true">IF($Q7="","",$Q7-TODAY())</f>
        <v/>
      </c>
      <c r="T7" s="24" t="str">
        <f aca="true">IF($B7="","",IF($Q7="","期限 未設定",$R7&amp;IF(TODAY()&gt;$Q7," 期限切れ "&amp;TEXT(TODAY()-$Q7,"0")&amp;"日"," あと"&amp;TEXT($Q7-TODAY(),"0")&amp;"日")))</f>
        <v/>
      </c>
      <c r="U7" s="26"/>
      <c r="V7" s="27"/>
      <c r="X7" s="28" t="str">
        <f aca="false">IF($N7="","",EDATE($N7,12))</f>
        <v/>
      </c>
      <c r="Y7" s="28" t="str">
        <f aca="false">IF(OR($J7&lt;&gt;"○",$O7=""),"",EDATE($O7,12))</f>
        <v/>
      </c>
      <c r="Z7" s="28" t="str">
        <f aca="false">IF(OR($J7&lt;&gt;"○",$P7=""),"",EDATE($P7,1))</f>
        <v/>
      </c>
    </row>
    <row r="8" customFormat="false" ht="15" hidden="false" customHeight="false" outlineLevel="0" collapsed="false">
      <c r="A8" s="19" t="str">
        <f aca="false">IF($B8="","",COUNTA($B$7:$B8))</f>
        <v/>
      </c>
      <c r="B8" s="20"/>
      <c r="C8" s="20"/>
      <c r="D8" s="20"/>
      <c r="E8" s="20"/>
      <c r="F8" s="20"/>
      <c r="G8" s="20"/>
      <c r="H8" s="20"/>
      <c r="I8" s="21"/>
      <c r="J8" s="21"/>
      <c r="K8" s="22"/>
      <c r="L8" s="22"/>
      <c r="M8" s="22"/>
      <c r="N8" s="22"/>
      <c r="O8" s="22"/>
      <c r="P8" s="22"/>
      <c r="Q8" s="23" t="str">
        <f aca="false">IF($B8="","",IF(MIN($K8,$L8,$M8,$X8,$Y8,$Z8)=0,"",MIN($K8,$L8,$M8,$X8,$Y8,$Z8)))</f>
        <v/>
      </c>
      <c r="R8" s="24" t="str">
        <f aca="false">IF($Q8="","",IF($Q8=$K8,"車検",IF($Q8=$L8,"自賠責",IF($Q8=$M8,"任意保険",IF($Q8=$X8,"12か月点検",IF($Q8=$Y8,"特定自主検査","月例自主検査"))))))</f>
        <v/>
      </c>
      <c r="S8" s="25" t="str">
        <f aca="true">IF($Q8="","",$Q8-TODAY())</f>
        <v/>
      </c>
      <c r="T8" s="24" t="str">
        <f aca="true">IF($B8="","",IF($Q8="","期限 未設定",$R8&amp;IF(TODAY()&gt;$Q8," 期限切れ "&amp;TEXT(TODAY()-$Q8,"0")&amp;"日"," あと"&amp;TEXT($Q8-TODAY(),"0")&amp;"日")))</f>
        <v/>
      </c>
      <c r="U8" s="26"/>
      <c r="V8" s="27"/>
      <c r="X8" s="28" t="str">
        <f aca="false">IF($N8="","",EDATE($N8,12))</f>
        <v/>
      </c>
      <c r="Y8" s="28" t="str">
        <f aca="false">IF(OR($J8&lt;&gt;"○",$O8=""),"",EDATE($O8,12))</f>
        <v/>
      </c>
      <c r="Z8" s="28" t="str">
        <f aca="false">IF(OR($J8&lt;&gt;"○",$P8=""),"",EDATE($P8,1))</f>
        <v/>
      </c>
    </row>
    <row r="9" customFormat="false" ht="15" hidden="false" customHeight="false" outlineLevel="0" collapsed="false">
      <c r="A9" s="19" t="str">
        <f aca="false">IF($B9="","",COUNTA($B$7:$B9))</f>
        <v/>
      </c>
      <c r="B9" s="20"/>
      <c r="C9" s="20"/>
      <c r="D9" s="20"/>
      <c r="E9" s="20"/>
      <c r="F9" s="20"/>
      <c r="G9" s="20"/>
      <c r="H9" s="20"/>
      <c r="I9" s="21"/>
      <c r="J9" s="21"/>
      <c r="K9" s="22"/>
      <c r="L9" s="22"/>
      <c r="M9" s="22"/>
      <c r="N9" s="22"/>
      <c r="O9" s="22"/>
      <c r="P9" s="22"/>
      <c r="Q9" s="23" t="str">
        <f aca="false">IF($B9="","",IF(MIN($K9,$L9,$M9,$X9,$Y9,$Z9)=0,"",MIN($K9,$L9,$M9,$X9,$Y9,$Z9)))</f>
        <v/>
      </c>
      <c r="R9" s="24" t="str">
        <f aca="false">IF($Q9="","",IF($Q9=$K9,"車検",IF($Q9=$L9,"自賠責",IF($Q9=$M9,"任意保険",IF($Q9=$X9,"12か月点検",IF($Q9=$Y9,"特定自主検査","月例自主検査"))))))</f>
        <v/>
      </c>
      <c r="S9" s="25" t="str">
        <f aca="true">IF($Q9="","",$Q9-TODAY())</f>
        <v/>
      </c>
      <c r="T9" s="24" t="str">
        <f aca="true">IF($B9="","",IF($Q9="","期限 未設定",$R9&amp;IF(TODAY()&gt;$Q9," 期限切れ "&amp;TEXT(TODAY()-$Q9,"0")&amp;"日"," あと"&amp;TEXT($Q9-TODAY(),"0")&amp;"日")))</f>
        <v/>
      </c>
      <c r="U9" s="26"/>
      <c r="V9" s="27"/>
      <c r="X9" s="28" t="str">
        <f aca="false">IF($N9="","",EDATE($N9,12))</f>
        <v/>
      </c>
      <c r="Y9" s="28" t="str">
        <f aca="false">IF(OR($J9&lt;&gt;"○",$O9=""),"",EDATE($O9,12))</f>
        <v/>
      </c>
      <c r="Z9" s="28" t="str">
        <f aca="false">IF(OR($J9&lt;&gt;"○",$P9=""),"",EDATE($P9,1))</f>
        <v/>
      </c>
    </row>
    <row r="10" customFormat="false" ht="15" hidden="false" customHeight="false" outlineLevel="0" collapsed="false">
      <c r="A10" s="19" t="str">
        <f aca="false">IF($B10="","",COUNTA($B$7:$B10))</f>
        <v/>
      </c>
      <c r="B10" s="20"/>
      <c r="C10" s="20"/>
      <c r="D10" s="20"/>
      <c r="E10" s="20"/>
      <c r="F10" s="20"/>
      <c r="G10" s="20"/>
      <c r="H10" s="20"/>
      <c r="I10" s="21"/>
      <c r="J10" s="21"/>
      <c r="K10" s="22"/>
      <c r="L10" s="22"/>
      <c r="M10" s="22"/>
      <c r="N10" s="22"/>
      <c r="O10" s="22"/>
      <c r="P10" s="22"/>
      <c r="Q10" s="23" t="str">
        <f aca="false">IF($B10="","",IF(MIN($K10,$L10,$M10,$X10,$Y10,$Z10)=0,"",MIN($K10,$L10,$M10,$X10,$Y10,$Z10)))</f>
        <v/>
      </c>
      <c r="R10" s="24" t="str">
        <f aca="false">IF($Q10="","",IF($Q10=$K10,"車検",IF($Q10=$L10,"自賠責",IF($Q10=$M10,"任意保険",IF($Q10=$X10,"12か月点検",IF($Q10=$Y10,"特定自主検査","月例自主検査"))))))</f>
        <v/>
      </c>
      <c r="S10" s="25" t="str">
        <f aca="true">IF($Q10="","",$Q10-TODAY())</f>
        <v/>
      </c>
      <c r="T10" s="24" t="str">
        <f aca="true">IF($B10="","",IF($Q10="","期限 未設定",$R10&amp;IF(TODAY()&gt;$Q10," 期限切れ "&amp;TEXT(TODAY()-$Q10,"0")&amp;"日"," あと"&amp;TEXT($Q10-TODAY(),"0")&amp;"日")))</f>
        <v/>
      </c>
      <c r="U10" s="26"/>
      <c r="V10" s="27"/>
      <c r="X10" s="28" t="str">
        <f aca="false">IF($N10="","",EDATE($N10,12))</f>
        <v/>
      </c>
      <c r="Y10" s="28" t="str">
        <f aca="false">IF(OR($J10&lt;&gt;"○",$O10=""),"",EDATE($O10,12))</f>
        <v/>
      </c>
      <c r="Z10" s="28" t="str">
        <f aca="false">IF(OR($J10&lt;&gt;"○",$P10=""),"",EDATE($P10,1))</f>
        <v/>
      </c>
    </row>
    <row r="11" customFormat="false" ht="15" hidden="false" customHeight="false" outlineLevel="0" collapsed="false">
      <c r="A11" s="19" t="str">
        <f aca="false">IF($B11="","",COUNTA($B$7:$B11))</f>
        <v/>
      </c>
      <c r="B11" s="20"/>
      <c r="C11" s="20"/>
      <c r="D11" s="20"/>
      <c r="E11" s="20"/>
      <c r="F11" s="20"/>
      <c r="G11" s="20"/>
      <c r="H11" s="20"/>
      <c r="I11" s="21"/>
      <c r="J11" s="21"/>
      <c r="K11" s="22"/>
      <c r="L11" s="22"/>
      <c r="M11" s="22"/>
      <c r="N11" s="22"/>
      <c r="O11" s="22"/>
      <c r="P11" s="22"/>
      <c r="Q11" s="23" t="str">
        <f aca="false">IF($B11="","",IF(MIN($K11,$L11,$M11,$X11,$Y11,$Z11)=0,"",MIN($K11,$L11,$M11,$X11,$Y11,$Z11)))</f>
        <v/>
      </c>
      <c r="R11" s="24" t="str">
        <f aca="false">IF($Q11="","",IF($Q11=$K11,"車検",IF($Q11=$L11,"自賠責",IF($Q11=$M11,"任意保険",IF($Q11=$X11,"12か月点検",IF($Q11=$Y11,"特定自主検査","月例自主検査"))))))</f>
        <v/>
      </c>
      <c r="S11" s="25" t="str">
        <f aca="true">IF($Q11="","",$Q11-TODAY())</f>
        <v/>
      </c>
      <c r="T11" s="24" t="str">
        <f aca="true">IF($B11="","",IF($Q11="","期限 未設定",$R11&amp;IF(TODAY()&gt;$Q11," 期限切れ "&amp;TEXT(TODAY()-$Q11,"0")&amp;"日"," あと"&amp;TEXT($Q11-TODAY(),"0")&amp;"日")))</f>
        <v/>
      </c>
      <c r="U11" s="26"/>
      <c r="V11" s="27"/>
      <c r="X11" s="28" t="str">
        <f aca="false">IF($N11="","",EDATE($N11,12))</f>
        <v/>
      </c>
      <c r="Y11" s="28" t="str">
        <f aca="false">IF(OR($J11&lt;&gt;"○",$O11=""),"",EDATE($O11,12))</f>
        <v/>
      </c>
      <c r="Z11" s="28" t="str">
        <f aca="false">IF(OR($J11&lt;&gt;"○",$P11=""),"",EDATE($P11,1))</f>
        <v/>
      </c>
    </row>
    <row r="12" customFormat="false" ht="15" hidden="false" customHeight="false" outlineLevel="0" collapsed="false">
      <c r="A12" s="19" t="str">
        <f aca="false">IF($B12="","",COUNTA($B$7:$B12))</f>
        <v/>
      </c>
      <c r="B12" s="20"/>
      <c r="C12" s="20"/>
      <c r="D12" s="20"/>
      <c r="E12" s="20"/>
      <c r="F12" s="20"/>
      <c r="G12" s="20"/>
      <c r="H12" s="20"/>
      <c r="I12" s="21"/>
      <c r="J12" s="21"/>
      <c r="K12" s="22"/>
      <c r="L12" s="22"/>
      <c r="M12" s="22"/>
      <c r="N12" s="22"/>
      <c r="O12" s="22"/>
      <c r="P12" s="22"/>
      <c r="Q12" s="23" t="str">
        <f aca="false">IF($B12="","",IF(MIN($K12,$L12,$M12,$X12,$Y12,$Z12)=0,"",MIN($K12,$L12,$M12,$X12,$Y12,$Z12)))</f>
        <v/>
      </c>
      <c r="R12" s="24" t="str">
        <f aca="false">IF($Q12="","",IF($Q12=$K12,"車検",IF($Q12=$L12,"自賠責",IF($Q12=$M12,"任意保険",IF($Q12=$X12,"12か月点検",IF($Q12=$Y12,"特定自主検査","月例自主検査"))))))</f>
        <v/>
      </c>
      <c r="S12" s="25" t="str">
        <f aca="true">IF($Q12="","",$Q12-TODAY())</f>
        <v/>
      </c>
      <c r="T12" s="24" t="str">
        <f aca="true">IF($B12="","",IF($Q12="","期限 未設定",$R12&amp;IF(TODAY()&gt;$Q12," 期限切れ "&amp;TEXT(TODAY()-$Q12,"0")&amp;"日"," あと"&amp;TEXT($Q12-TODAY(),"0")&amp;"日")))</f>
        <v/>
      </c>
      <c r="U12" s="26"/>
      <c r="V12" s="27"/>
      <c r="X12" s="28" t="str">
        <f aca="false">IF($N12="","",EDATE($N12,12))</f>
        <v/>
      </c>
      <c r="Y12" s="28" t="str">
        <f aca="false">IF(OR($J12&lt;&gt;"○",$O12=""),"",EDATE($O12,12))</f>
        <v/>
      </c>
      <c r="Z12" s="28" t="str">
        <f aca="false">IF(OR($J12&lt;&gt;"○",$P12=""),"",EDATE($P12,1))</f>
        <v/>
      </c>
    </row>
    <row r="13" customFormat="false" ht="15" hidden="false" customHeight="false" outlineLevel="0" collapsed="false">
      <c r="A13" s="19" t="str">
        <f aca="false">IF($B13="","",COUNTA($B$7:$B13))</f>
        <v/>
      </c>
      <c r="B13" s="20"/>
      <c r="C13" s="20"/>
      <c r="D13" s="20"/>
      <c r="E13" s="20"/>
      <c r="F13" s="20"/>
      <c r="G13" s="20"/>
      <c r="H13" s="20"/>
      <c r="I13" s="21"/>
      <c r="J13" s="21"/>
      <c r="K13" s="22"/>
      <c r="L13" s="22"/>
      <c r="M13" s="22"/>
      <c r="N13" s="22"/>
      <c r="O13" s="22"/>
      <c r="P13" s="22"/>
      <c r="Q13" s="23" t="str">
        <f aca="false">IF($B13="","",IF(MIN($K13,$L13,$M13,$X13,$Y13,$Z13)=0,"",MIN($K13,$L13,$M13,$X13,$Y13,$Z13)))</f>
        <v/>
      </c>
      <c r="R13" s="24" t="str">
        <f aca="false">IF($Q13="","",IF($Q13=$K13,"車検",IF($Q13=$L13,"自賠責",IF($Q13=$M13,"任意保険",IF($Q13=$X13,"12か月点検",IF($Q13=$Y13,"特定自主検査","月例自主検査"))))))</f>
        <v/>
      </c>
      <c r="S13" s="25" t="str">
        <f aca="true">IF($Q13="","",$Q13-TODAY())</f>
        <v/>
      </c>
      <c r="T13" s="24" t="str">
        <f aca="true">IF($B13="","",IF($Q13="","期限 未設定",$R13&amp;IF(TODAY()&gt;$Q13," 期限切れ "&amp;TEXT(TODAY()-$Q13,"0")&amp;"日"," あと"&amp;TEXT($Q13-TODAY(),"0")&amp;"日")))</f>
        <v/>
      </c>
      <c r="U13" s="26"/>
      <c r="V13" s="27"/>
      <c r="X13" s="28" t="str">
        <f aca="false">IF($N13="","",EDATE($N13,12))</f>
        <v/>
      </c>
      <c r="Y13" s="28" t="str">
        <f aca="false">IF(OR($J13&lt;&gt;"○",$O13=""),"",EDATE($O13,12))</f>
        <v/>
      </c>
      <c r="Z13" s="28" t="str">
        <f aca="false">IF(OR($J13&lt;&gt;"○",$P13=""),"",EDATE($P13,1))</f>
        <v/>
      </c>
    </row>
    <row r="14" customFormat="false" ht="15" hidden="false" customHeight="false" outlineLevel="0" collapsed="false">
      <c r="A14" s="19" t="str">
        <f aca="false">IF($B14="","",COUNTA($B$7:$B14))</f>
        <v/>
      </c>
      <c r="B14" s="20"/>
      <c r="C14" s="20"/>
      <c r="D14" s="20"/>
      <c r="E14" s="20"/>
      <c r="F14" s="20"/>
      <c r="G14" s="20"/>
      <c r="H14" s="20"/>
      <c r="I14" s="21"/>
      <c r="J14" s="21"/>
      <c r="K14" s="22"/>
      <c r="L14" s="22"/>
      <c r="M14" s="22"/>
      <c r="N14" s="22"/>
      <c r="O14" s="22"/>
      <c r="P14" s="22"/>
      <c r="Q14" s="23" t="str">
        <f aca="false">IF($B14="","",IF(MIN($K14,$L14,$M14,$X14,$Y14,$Z14)=0,"",MIN($K14,$L14,$M14,$X14,$Y14,$Z14)))</f>
        <v/>
      </c>
      <c r="R14" s="24" t="str">
        <f aca="false">IF($Q14="","",IF($Q14=$K14,"車検",IF($Q14=$L14,"自賠責",IF($Q14=$M14,"任意保険",IF($Q14=$X14,"12か月点検",IF($Q14=$Y14,"特定自主検査","月例自主検査"))))))</f>
        <v/>
      </c>
      <c r="S14" s="25" t="str">
        <f aca="true">IF($Q14="","",$Q14-TODAY())</f>
        <v/>
      </c>
      <c r="T14" s="24" t="str">
        <f aca="true">IF($B14="","",IF($Q14="","期限 未設定",$R14&amp;IF(TODAY()&gt;$Q14," 期限切れ "&amp;TEXT(TODAY()-$Q14,"0")&amp;"日"," あと"&amp;TEXT($Q14-TODAY(),"0")&amp;"日")))</f>
        <v/>
      </c>
      <c r="U14" s="26"/>
      <c r="V14" s="27"/>
      <c r="X14" s="28" t="str">
        <f aca="false">IF($N14="","",EDATE($N14,12))</f>
        <v/>
      </c>
      <c r="Y14" s="28" t="str">
        <f aca="false">IF(OR($J14&lt;&gt;"○",$O14=""),"",EDATE($O14,12))</f>
        <v/>
      </c>
      <c r="Z14" s="28" t="str">
        <f aca="false">IF(OR($J14&lt;&gt;"○",$P14=""),"",EDATE($P14,1))</f>
        <v/>
      </c>
    </row>
    <row r="15" customFormat="false" ht="15" hidden="false" customHeight="false" outlineLevel="0" collapsed="false">
      <c r="A15" s="19" t="str">
        <f aca="false">IF($B15="","",COUNTA($B$7:$B15))</f>
        <v/>
      </c>
      <c r="B15" s="20"/>
      <c r="C15" s="20"/>
      <c r="D15" s="20"/>
      <c r="E15" s="20"/>
      <c r="F15" s="20"/>
      <c r="G15" s="20"/>
      <c r="H15" s="20"/>
      <c r="I15" s="21"/>
      <c r="J15" s="21"/>
      <c r="K15" s="22"/>
      <c r="L15" s="22"/>
      <c r="M15" s="22"/>
      <c r="N15" s="22"/>
      <c r="O15" s="22"/>
      <c r="P15" s="22"/>
      <c r="Q15" s="23" t="str">
        <f aca="false">IF($B15="","",IF(MIN($K15,$L15,$M15,$X15,$Y15,$Z15)=0,"",MIN($K15,$L15,$M15,$X15,$Y15,$Z15)))</f>
        <v/>
      </c>
      <c r="R15" s="24" t="str">
        <f aca="false">IF($Q15="","",IF($Q15=$K15,"車検",IF($Q15=$L15,"自賠責",IF($Q15=$M15,"任意保険",IF($Q15=$X15,"12か月点検",IF($Q15=$Y15,"特定自主検査","月例自主検査"))))))</f>
        <v/>
      </c>
      <c r="S15" s="25" t="str">
        <f aca="true">IF($Q15="","",$Q15-TODAY())</f>
        <v/>
      </c>
      <c r="T15" s="24" t="str">
        <f aca="true">IF($B15="","",IF($Q15="","期限 未設定",$R15&amp;IF(TODAY()&gt;$Q15," 期限切れ "&amp;TEXT(TODAY()-$Q15,"0")&amp;"日"," あと"&amp;TEXT($Q15-TODAY(),"0")&amp;"日")))</f>
        <v/>
      </c>
      <c r="U15" s="26"/>
      <c r="V15" s="27"/>
      <c r="X15" s="28" t="str">
        <f aca="false">IF($N15="","",EDATE($N15,12))</f>
        <v/>
      </c>
      <c r="Y15" s="28" t="str">
        <f aca="false">IF(OR($J15&lt;&gt;"○",$O15=""),"",EDATE($O15,12))</f>
        <v/>
      </c>
      <c r="Z15" s="28" t="str">
        <f aca="false">IF(OR($J15&lt;&gt;"○",$P15=""),"",EDATE($P15,1))</f>
        <v/>
      </c>
    </row>
    <row r="16" customFormat="false" ht="15" hidden="false" customHeight="false" outlineLevel="0" collapsed="false">
      <c r="A16" s="19" t="str">
        <f aca="false">IF($B16="","",COUNTA($B$7:$B16))</f>
        <v/>
      </c>
      <c r="B16" s="20"/>
      <c r="C16" s="20"/>
      <c r="D16" s="20"/>
      <c r="E16" s="20"/>
      <c r="F16" s="20"/>
      <c r="G16" s="20"/>
      <c r="H16" s="20"/>
      <c r="I16" s="21"/>
      <c r="J16" s="21"/>
      <c r="K16" s="22"/>
      <c r="L16" s="22"/>
      <c r="M16" s="22"/>
      <c r="N16" s="22"/>
      <c r="O16" s="22"/>
      <c r="P16" s="22"/>
      <c r="Q16" s="23" t="str">
        <f aca="false">IF($B16="","",IF(MIN($K16,$L16,$M16,$X16,$Y16,$Z16)=0,"",MIN($K16,$L16,$M16,$X16,$Y16,$Z16)))</f>
        <v/>
      </c>
      <c r="R16" s="24" t="str">
        <f aca="false">IF($Q16="","",IF($Q16=$K16,"車検",IF($Q16=$L16,"自賠責",IF($Q16=$M16,"任意保険",IF($Q16=$X16,"12か月点検",IF($Q16=$Y16,"特定自主検査","月例自主検査"))))))</f>
        <v/>
      </c>
      <c r="S16" s="25" t="str">
        <f aca="true">IF($Q16="","",$Q16-TODAY())</f>
        <v/>
      </c>
      <c r="T16" s="24" t="str">
        <f aca="true">IF($B16="","",IF($Q16="","期限 未設定",$R16&amp;IF(TODAY()&gt;$Q16," 期限切れ "&amp;TEXT(TODAY()-$Q16,"0")&amp;"日"," あと"&amp;TEXT($Q16-TODAY(),"0")&amp;"日")))</f>
        <v/>
      </c>
      <c r="U16" s="26"/>
      <c r="V16" s="27"/>
      <c r="X16" s="28" t="str">
        <f aca="false">IF($N16="","",EDATE($N16,12))</f>
        <v/>
      </c>
      <c r="Y16" s="28" t="str">
        <f aca="false">IF(OR($J16&lt;&gt;"○",$O16=""),"",EDATE($O16,12))</f>
        <v/>
      </c>
      <c r="Z16" s="28" t="str">
        <f aca="false">IF(OR($J16&lt;&gt;"○",$P16=""),"",EDATE($P16,1))</f>
        <v/>
      </c>
    </row>
    <row r="17" customFormat="false" ht="15" hidden="false" customHeight="false" outlineLevel="0" collapsed="false">
      <c r="A17" s="19" t="str">
        <f aca="false">IF($B17="","",COUNTA($B$7:$B17))</f>
        <v/>
      </c>
      <c r="B17" s="20"/>
      <c r="C17" s="20"/>
      <c r="D17" s="20"/>
      <c r="E17" s="20"/>
      <c r="F17" s="20"/>
      <c r="G17" s="20"/>
      <c r="H17" s="20"/>
      <c r="I17" s="21"/>
      <c r="J17" s="21"/>
      <c r="K17" s="22"/>
      <c r="L17" s="22"/>
      <c r="M17" s="22"/>
      <c r="N17" s="22"/>
      <c r="O17" s="22"/>
      <c r="P17" s="22"/>
      <c r="Q17" s="23" t="str">
        <f aca="false">IF($B17="","",IF(MIN($K17,$L17,$M17,$X17,$Y17,$Z17)=0,"",MIN($K17,$L17,$M17,$X17,$Y17,$Z17)))</f>
        <v/>
      </c>
      <c r="R17" s="24" t="str">
        <f aca="false">IF($Q17="","",IF($Q17=$K17,"車検",IF($Q17=$L17,"自賠責",IF($Q17=$M17,"任意保険",IF($Q17=$X17,"12か月点検",IF($Q17=$Y17,"特定自主検査","月例自主検査"))))))</f>
        <v/>
      </c>
      <c r="S17" s="25" t="str">
        <f aca="true">IF($Q17="","",$Q17-TODAY())</f>
        <v/>
      </c>
      <c r="T17" s="24" t="str">
        <f aca="true">IF($B17="","",IF($Q17="","期限 未設定",$R17&amp;IF(TODAY()&gt;$Q17," 期限切れ "&amp;TEXT(TODAY()-$Q17,"0")&amp;"日"," あと"&amp;TEXT($Q17-TODAY(),"0")&amp;"日")))</f>
        <v/>
      </c>
      <c r="U17" s="26"/>
      <c r="V17" s="27"/>
      <c r="X17" s="28" t="str">
        <f aca="false">IF($N17="","",EDATE($N17,12))</f>
        <v/>
      </c>
      <c r="Y17" s="28" t="str">
        <f aca="false">IF(OR($J17&lt;&gt;"○",$O17=""),"",EDATE($O17,12))</f>
        <v/>
      </c>
      <c r="Z17" s="28" t="str">
        <f aca="false">IF(OR($J17&lt;&gt;"○",$P17=""),"",EDATE($P17,1))</f>
        <v/>
      </c>
    </row>
    <row r="18" customFormat="false" ht="15" hidden="false" customHeight="false" outlineLevel="0" collapsed="false">
      <c r="A18" s="19" t="str">
        <f aca="false">IF($B18="","",COUNTA($B$7:$B18))</f>
        <v/>
      </c>
      <c r="B18" s="20"/>
      <c r="C18" s="20"/>
      <c r="D18" s="20"/>
      <c r="E18" s="20"/>
      <c r="F18" s="20"/>
      <c r="G18" s="20"/>
      <c r="H18" s="20"/>
      <c r="I18" s="21"/>
      <c r="J18" s="21"/>
      <c r="K18" s="22"/>
      <c r="L18" s="22"/>
      <c r="M18" s="22"/>
      <c r="N18" s="22"/>
      <c r="O18" s="22"/>
      <c r="P18" s="22"/>
      <c r="Q18" s="23" t="str">
        <f aca="false">IF($B18="","",IF(MIN($K18,$L18,$M18,$X18,$Y18,$Z18)=0,"",MIN($K18,$L18,$M18,$X18,$Y18,$Z18)))</f>
        <v/>
      </c>
      <c r="R18" s="24" t="str">
        <f aca="false">IF($Q18="","",IF($Q18=$K18,"車検",IF($Q18=$L18,"自賠責",IF($Q18=$M18,"任意保険",IF($Q18=$X18,"12か月点検",IF($Q18=$Y18,"特定自主検査","月例自主検査"))))))</f>
        <v/>
      </c>
      <c r="S18" s="25" t="str">
        <f aca="true">IF($Q18="","",$Q18-TODAY())</f>
        <v/>
      </c>
      <c r="T18" s="24" t="str">
        <f aca="true">IF($B18="","",IF($Q18="","期限 未設定",$R18&amp;IF(TODAY()&gt;$Q18," 期限切れ "&amp;TEXT(TODAY()-$Q18,"0")&amp;"日"," あと"&amp;TEXT($Q18-TODAY(),"0")&amp;"日")))</f>
        <v/>
      </c>
      <c r="U18" s="26"/>
      <c r="V18" s="27"/>
      <c r="X18" s="28" t="str">
        <f aca="false">IF($N18="","",EDATE($N18,12))</f>
        <v/>
      </c>
      <c r="Y18" s="28" t="str">
        <f aca="false">IF(OR($J18&lt;&gt;"○",$O18=""),"",EDATE($O18,12))</f>
        <v/>
      </c>
      <c r="Z18" s="28" t="str">
        <f aca="false">IF(OR($J18&lt;&gt;"○",$P18=""),"",EDATE($P18,1))</f>
        <v/>
      </c>
    </row>
    <row r="19" customFormat="false" ht="15" hidden="false" customHeight="false" outlineLevel="0" collapsed="false">
      <c r="A19" s="19" t="str">
        <f aca="false">IF($B19="","",COUNTA($B$7:$B19))</f>
        <v/>
      </c>
      <c r="B19" s="20"/>
      <c r="C19" s="20"/>
      <c r="D19" s="20"/>
      <c r="E19" s="20"/>
      <c r="F19" s="20"/>
      <c r="G19" s="20"/>
      <c r="H19" s="20"/>
      <c r="I19" s="21"/>
      <c r="J19" s="21"/>
      <c r="K19" s="22"/>
      <c r="L19" s="22"/>
      <c r="M19" s="22"/>
      <c r="N19" s="22"/>
      <c r="O19" s="22"/>
      <c r="P19" s="22"/>
      <c r="Q19" s="23" t="str">
        <f aca="false">IF($B19="","",IF(MIN($K19,$L19,$M19,$X19,$Y19,$Z19)=0,"",MIN($K19,$L19,$M19,$X19,$Y19,$Z19)))</f>
        <v/>
      </c>
      <c r="R19" s="24" t="str">
        <f aca="false">IF($Q19="","",IF($Q19=$K19,"車検",IF($Q19=$L19,"自賠責",IF($Q19=$M19,"任意保険",IF($Q19=$X19,"12か月点検",IF($Q19=$Y19,"特定自主検査","月例自主検査"))))))</f>
        <v/>
      </c>
      <c r="S19" s="25" t="str">
        <f aca="true">IF($Q19="","",$Q19-TODAY())</f>
        <v/>
      </c>
      <c r="T19" s="24" t="str">
        <f aca="true">IF($B19="","",IF($Q19="","期限 未設定",$R19&amp;IF(TODAY()&gt;$Q19," 期限切れ "&amp;TEXT(TODAY()-$Q19,"0")&amp;"日"," あと"&amp;TEXT($Q19-TODAY(),"0")&amp;"日")))</f>
        <v/>
      </c>
      <c r="U19" s="26"/>
      <c r="V19" s="27"/>
      <c r="X19" s="28" t="str">
        <f aca="false">IF($N19="","",EDATE($N19,12))</f>
        <v/>
      </c>
      <c r="Y19" s="28" t="str">
        <f aca="false">IF(OR($J19&lt;&gt;"○",$O19=""),"",EDATE($O19,12))</f>
        <v/>
      </c>
      <c r="Z19" s="28" t="str">
        <f aca="false">IF(OR($J19&lt;&gt;"○",$P19=""),"",EDATE($P19,1))</f>
        <v/>
      </c>
    </row>
    <row r="20" customFormat="false" ht="15" hidden="false" customHeight="false" outlineLevel="0" collapsed="false">
      <c r="A20" s="19" t="str">
        <f aca="false">IF($B20="","",COUNTA($B$7:$B20))</f>
        <v/>
      </c>
      <c r="B20" s="20"/>
      <c r="C20" s="20"/>
      <c r="D20" s="20"/>
      <c r="E20" s="20"/>
      <c r="F20" s="20"/>
      <c r="G20" s="20"/>
      <c r="H20" s="20"/>
      <c r="I20" s="21"/>
      <c r="J20" s="21"/>
      <c r="K20" s="22"/>
      <c r="L20" s="22"/>
      <c r="M20" s="22"/>
      <c r="N20" s="22"/>
      <c r="O20" s="22"/>
      <c r="P20" s="22"/>
      <c r="Q20" s="23" t="str">
        <f aca="false">IF($B20="","",IF(MIN($K20,$L20,$M20,$X20,$Y20,$Z20)=0,"",MIN($K20,$L20,$M20,$X20,$Y20,$Z20)))</f>
        <v/>
      </c>
      <c r="R20" s="24" t="str">
        <f aca="false">IF($Q20="","",IF($Q20=$K20,"車検",IF($Q20=$L20,"自賠責",IF($Q20=$M20,"任意保険",IF($Q20=$X20,"12か月点検",IF($Q20=$Y20,"特定自主検査","月例自主検査"))))))</f>
        <v/>
      </c>
      <c r="S20" s="25" t="str">
        <f aca="true">IF($Q20="","",$Q20-TODAY())</f>
        <v/>
      </c>
      <c r="T20" s="24" t="str">
        <f aca="true">IF($B20="","",IF($Q20="","期限 未設定",$R20&amp;IF(TODAY()&gt;$Q20," 期限切れ "&amp;TEXT(TODAY()-$Q20,"0")&amp;"日"," あと"&amp;TEXT($Q20-TODAY(),"0")&amp;"日")))</f>
        <v/>
      </c>
      <c r="U20" s="26"/>
      <c r="V20" s="27"/>
      <c r="X20" s="28" t="str">
        <f aca="false">IF($N20="","",EDATE($N20,12))</f>
        <v/>
      </c>
      <c r="Y20" s="28" t="str">
        <f aca="false">IF(OR($J20&lt;&gt;"○",$O20=""),"",EDATE($O20,12))</f>
        <v/>
      </c>
      <c r="Z20" s="28" t="str">
        <f aca="false">IF(OR($J20&lt;&gt;"○",$P20=""),"",EDATE($P20,1))</f>
        <v/>
      </c>
    </row>
    <row r="21" customFormat="false" ht="15" hidden="false" customHeight="false" outlineLevel="0" collapsed="false">
      <c r="A21" s="19" t="str">
        <f aca="false">IF($B21="","",COUNTA($B$7:$B21))</f>
        <v/>
      </c>
      <c r="B21" s="20"/>
      <c r="C21" s="20"/>
      <c r="D21" s="20"/>
      <c r="E21" s="20"/>
      <c r="F21" s="20"/>
      <c r="G21" s="20"/>
      <c r="H21" s="20"/>
      <c r="I21" s="21"/>
      <c r="J21" s="21"/>
      <c r="K21" s="22"/>
      <c r="L21" s="22"/>
      <c r="M21" s="22"/>
      <c r="N21" s="22"/>
      <c r="O21" s="22"/>
      <c r="P21" s="22"/>
      <c r="Q21" s="23" t="str">
        <f aca="false">IF($B21="","",IF(MIN($K21,$L21,$M21,$X21,$Y21,$Z21)=0,"",MIN($K21,$L21,$M21,$X21,$Y21,$Z21)))</f>
        <v/>
      </c>
      <c r="R21" s="24" t="str">
        <f aca="false">IF($Q21="","",IF($Q21=$K21,"車検",IF($Q21=$L21,"自賠責",IF($Q21=$M21,"任意保険",IF($Q21=$X21,"12か月点検",IF($Q21=$Y21,"特定自主検査","月例自主検査"))))))</f>
        <v/>
      </c>
      <c r="S21" s="25" t="str">
        <f aca="true">IF($Q21="","",$Q21-TODAY())</f>
        <v/>
      </c>
      <c r="T21" s="24" t="str">
        <f aca="true">IF($B21="","",IF($Q21="","期限 未設定",$R21&amp;IF(TODAY()&gt;$Q21," 期限切れ "&amp;TEXT(TODAY()-$Q21,"0")&amp;"日"," あと"&amp;TEXT($Q21-TODAY(),"0")&amp;"日")))</f>
        <v/>
      </c>
      <c r="U21" s="26"/>
      <c r="V21" s="27"/>
      <c r="X21" s="28" t="str">
        <f aca="false">IF($N21="","",EDATE($N21,12))</f>
        <v/>
      </c>
      <c r="Y21" s="28" t="str">
        <f aca="false">IF(OR($J21&lt;&gt;"○",$O21=""),"",EDATE($O21,12))</f>
        <v/>
      </c>
      <c r="Z21" s="28" t="str">
        <f aca="false">IF(OR($J21&lt;&gt;"○",$P21=""),"",EDATE($P21,1))</f>
        <v/>
      </c>
    </row>
    <row r="22" customFormat="false" ht="15" hidden="false" customHeight="false" outlineLevel="0" collapsed="false">
      <c r="A22" s="19" t="str">
        <f aca="false">IF($B22="","",COUNTA($B$7:$B22))</f>
        <v/>
      </c>
      <c r="B22" s="20"/>
      <c r="C22" s="20"/>
      <c r="D22" s="20"/>
      <c r="E22" s="20"/>
      <c r="F22" s="20"/>
      <c r="G22" s="20"/>
      <c r="H22" s="20"/>
      <c r="I22" s="21"/>
      <c r="J22" s="21"/>
      <c r="K22" s="22"/>
      <c r="L22" s="22"/>
      <c r="M22" s="22"/>
      <c r="N22" s="22"/>
      <c r="O22" s="22"/>
      <c r="P22" s="22"/>
      <c r="Q22" s="23" t="str">
        <f aca="false">IF($B22="","",IF(MIN($K22,$L22,$M22,$X22,$Y22,$Z22)=0,"",MIN($K22,$L22,$M22,$X22,$Y22,$Z22)))</f>
        <v/>
      </c>
      <c r="R22" s="24" t="str">
        <f aca="false">IF($Q22="","",IF($Q22=$K22,"車検",IF($Q22=$L22,"自賠責",IF($Q22=$M22,"任意保険",IF($Q22=$X22,"12か月点検",IF($Q22=$Y22,"特定自主検査","月例自主検査"))))))</f>
        <v/>
      </c>
      <c r="S22" s="25" t="str">
        <f aca="true">IF($Q22="","",$Q22-TODAY())</f>
        <v/>
      </c>
      <c r="T22" s="24" t="str">
        <f aca="true">IF($B22="","",IF($Q22="","期限 未設定",$R22&amp;IF(TODAY()&gt;$Q22," 期限切れ "&amp;TEXT(TODAY()-$Q22,"0")&amp;"日"," あと"&amp;TEXT($Q22-TODAY(),"0")&amp;"日")))</f>
        <v/>
      </c>
      <c r="U22" s="26"/>
      <c r="V22" s="27"/>
      <c r="X22" s="28" t="str">
        <f aca="false">IF($N22="","",EDATE($N22,12))</f>
        <v/>
      </c>
      <c r="Y22" s="28" t="str">
        <f aca="false">IF(OR($J22&lt;&gt;"○",$O22=""),"",EDATE($O22,12))</f>
        <v/>
      </c>
      <c r="Z22" s="28" t="str">
        <f aca="false">IF(OR($J22&lt;&gt;"○",$P22=""),"",EDATE($P22,1))</f>
        <v/>
      </c>
    </row>
    <row r="23" customFormat="false" ht="15" hidden="false" customHeight="false" outlineLevel="0" collapsed="false">
      <c r="A23" s="19" t="str">
        <f aca="false">IF($B23="","",COUNTA($B$7:$B23))</f>
        <v/>
      </c>
      <c r="B23" s="20"/>
      <c r="C23" s="20"/>
      <c r="D23" s="20"/>
      <c r="E23" s="20"/>
      <c r="F23" s="20"/>
      <c r="G23" s="20"/>
      <c r="H23" s="20"/>
      <c r="I23" s="21"/>
      <c r="J23" s="21"/>
      <c r="K23" s="22"/>
      <c r="L23" s="22"/>
      <c r="M23" s="22"/>
      <c r="N23" s="22"/>
      <c r="O23" s="22"/>
      <c r="P23" s="22"/>
      <c r="Q23" s="23" t="str">
        <f aca="false">IF($B23="","",IF(MIN($K23,$L23,$M23,$X23,$Y23,$Z23)=0,"",MIN($K23,$L23,$M23,$X23,$Y23,$Z23)))</f>
        <v/>
      </c>
      <c r="R23" s="24" t="str">
        <f aca="false">IF($Q23="","",IF($Q23=$K23,"車検",IF($Q23=$L23,"自賠責",IF($Q23=$M23,"任意保険",IF($Q23=$X23,"12か月点検",IF($Q23=$Y23,"特定自主検査","月例自主検査"))))))</f>
        <v/>
      </c>
      <c r="S23" s="25" t="str">
        <f aca="true">IF($Q23="","",$Q23-TODAY())</f>
        <v/>
      </c>
      <c r="T23" s="24" t="str">
        <f aca="true">IF($B23="","",IF($Q23="","期限 未設定",$R23&amp;IF(TODAY()&gt;$Q23," 期限切れ "&amp;TEXT(TODAY()-$Q23,"0")&amp;"日"," あと"&amp;TEXT($Q23-TODAY(),"0")&amp;"日")))</f>
        <v/>
      </c>
      <c r="U23" s="26"/>
      <c r="V23" s="27"/>
      <c r="X23" s="28" t="str">
        <f aca="false">IF($N23="","",EDATE($N23,12))</f>
        <v/>
      </c>
      <c r="Y23" s="28" t="str">
        <f aca="false">IF(OR($J23&lt;&gt;"○",$O23=""),"",EDATE($O23,12))</f>
        <v/>
      </c>
      <c r="Z23" s="28" t="str">
        <f aca="false">IF(OR($J23&lt;&gt;"○",$P23=""),"",EDATE($P23,1))</f>
        <v/>
      </c>
    </row>
    <row r="24" customFormat="false" ht="15" hidden="false" customHeight="false" outlineLevel="0" collapsed="false">
      <c r="A24" s="19" t="str">
        <f aca="false">IF($B24="","",COUNTA($B$7:$B24))</f>
        <v/>
      </c>
      <c r="B24" s="20"/>
      <c r="C24" s="20"/>
      <c r="D24" s="20"/>
      <c r="E24" s="20"/>
      <c r="F24" s="20"/>
      <c r="G24" s="20"/>
      <c r="H24" s="20"/>
      <c r="I24" s="21"/>
      <c r="J24" s="21"/>
      <c r="K24" s="22"/>
      <c r="L24" s="22"/>
      <c r="M24" s="22"/>
      <c r="N24" s="22"/>
      <c r="O24" s="22"/>
      <c r="P24" s="22"/>
      <c r="Q24" s="23" t="str">
        <f aca="false">IF($B24="","",IF(MIN($K24,$L24,$M24,$X24,$Y24,$Z24)=0,"",MIN($K24,$L24,$M24,$X24,$Y24,$Z24)))</f>
        <v/>
      </c>
      <c r="R24" s="24" t="str">
        <f aca="false">IF($Q24="","",IF($Q24=$K24,"車検",IF($Q24=$L24,"自賠責",IF($Q24=$M24,"任意保険",IF($Q24=$X24,"12か月点検",IF($Q24=$Y24,"特定自主検査","月例自主検査"))))))</f>
        <v/>
      </c>
      <c r="S24" s="25" t="str">
        <f aca="true">IF($Q24="","",$Q24-TODAY())</f>
        <v/>
      </c>
      <c r="T24" s="24" t="str">
        <f aca="true">IF($B24="","",IF($Q24="","期限 未設定",$R24&amp;IF(TODAY()&gt;$Q24," 期限切れ "&amp;TEXT(TODAY()-$Q24,"0")&amp;"日"," あと"&amp;TEXT($Q24-TODAY(),"0")&amp;"日")))</f>
        <v/>
      </c>
      <c r="U24" s="26"/>
      <c r="V24" s="27"/>
      <c r="X24" s="28" t="str">
        <f aca="false">IF($N24="","",EDATE($N24,12))</f>
        <v/>
      </c>
      <c r="Y24" s="28" t="str">
        <f aca="false">IF(OR($J24&lt;&gt;"○",$O24=""),"",EDATE($O24,12))</f>
        <v/>
      </c>
      <c r="Z24" s="28" t="str">
        <f aca="false">IF(OR($J24&lt;&gt;"○",$P24=""),"",EDATE($P24,1))</f>
        <v/>
      </c>
    </row>
    <row r="25" customFormat="false" ht="15" hidden="false" customHeight="false" outlineLevel="0" collapsed="false">
      <c r="A25" s="19" t="str">
        <f aca="false">IF($B25="","",COUNTA($B$7:$B25))</f>
        <v/>
      </c>
      <c r="B25" s="20"/>
      <c r="C25" s="20"/>
      <c r="D25" s="20"/>
      <c r="E25" s="20"/>
      <c r="F25" s="20"/>
      <c r="G25" s="20"/>
      <c r="H25" s="20"/>
      <c r="I25" s="21"/>
      <c r="J25" s="21"/>
      <c r="K25" s="22"/>
      <c r="L25" s="22"/>
      <c r="M25" s="22"/>
      <c r="N25" s="22"/>
      <c r="O25" s="22"/>
      <c r="P25" s="22"/>
      <c r="Q25" s="23" t="str">
        <f aca="false">IF($B25="","",IF(MIN($K25,$L25,$M25,$X25,$Y25,$Z25)=0,"",MIN($K25,$L25,$M25,$X25,$Y25,$Z25)))</f>
        <v/>
      </c>
      <c r="R25" s="24" t="str">
        <f aca="false">IF($Q25="","",IF($Q25=$K25,"車検",IF($Q25=$L25,"自賠責",IF($Q25=$M25,"任意保険",IF($Q25=$X25,"12か月点検",IF($Q25=$Y25,"特定自主検査","月例自主検査"))))))</f>
        <v/>
      </c>
      <c r="S25" s="25" t="str">
        <f aca="true">IF($Q25="","",$Q25-TODAY())</f>
        <v/>
      </c>
      <c r="T25" s="24" t="str">
        <f aca="true">IF($B25="","",IF($Q25="","期限 未設定",$R25&amp;IF(TODAY()&gt;$Q25," 期限切れ "&amp;TEXT(TODAY()-$Q25,"0")&amp;"日"," あと"&amp;TEXT($Q25-TODAY(),"0")&amp;"日")))</f>
        <v/>
      </c>
      <c r="U25" s="26"/>
      <c r="V25" s="27"/>
      <c r="X25" s="28" t="str">
        <f aca="false">IF($N25="","",EDATE($N25,12))</f>
        <v/>
      </c>
      <c r="Y25" s="28" t="str">
        <f aca="false">IF(OR($J25&lt;&gt;"○",$O25=""),"",EDATE($O25,12))</f>
        <v/>
      </c>
      <c r="Z25" s="28" t="str">
        <f aca="false">IF(OR($J25&lt;&gt;"○",$P25=""),"",EDATE($P25,1))</f>
        <v/>
      </c>
    </row>
    <row r="26" customFormat="false" ht="15" hidden="false" customHeight="false" outlineLevel="0" collapsed="false">
      <c r="A26" s="19" t="str">
        <f aca="false">IF($B26="","",COUNTA($B$7:$B26))</f>
        <v/>
      </c>
      <c r="B26" s="20"/>
      <c r="C26" s="20"/>
      <c r="D26" s="20"/>
      <c r="E26" s="20"/>
      <c r="F26" s="20"/>
      <c r="G26" s="20"/>
      <c r="H26" s="20"/>
      <c r="I26" s="21"/>
      <c r="J26" s="21"/>
      <c r="K26" s="22"/>
      <c r="L26" s="22"/>
      <c r="M26" s="22"/>
      <c r="N26" s="22"/>
      <c r="O26" s="22"/>
      <c r="P26" s="22"/>
      <c r="Q26" s="23" t="str">
        <f aca="false">IF($B26="","",IF(MIN($K26,$L26,$M26,$X26,$Y26,$Z26)=0,"",MIN($K26,$L26,$M26,$X26,$Y26,$Z26)))</f>
        <v/>
      </c>
      <c r="R26" s="24" t="str">
        <f aca="false">IF($Q26="","",IF($Q26=$K26,"車検",IF($Q26=$L26,"自賠責",IF($Q26=$M26,"任意保険",IF($Q26=$X26,"12か月点検",IF($Q26=$Y26,"特定自主検査","月例自主検査"))))))</f>
        <v/>
      </c>
      <c r="S26" s="25" t="str">
        <f aca="true">IF($Q26="","",$Q26-TODAY())</f>
        <v/>
      </c>
      <c r="T26" s="24" t="str">
        <f aca="true">IF($B26="","",IF($Q26="","期限 未設定",$R26&amp;IF(TODAY()&gt;$Q26," 期限切れ "&amp;TEXT(TODAY()-$Q26,"0")&amp;"日"," あと"&amp;TEXT($Q26-TODAY(),"0")&amp;"日")))</f>
        <v/>
      </c>
      <c r="U26" s="26"/>
      <c r="V26" s="27"/>
      <c r="X26" s="28" t="str">
        <f aca="false">IF($N26="","",EDATE($N26,12))</f>
        <v/>
      </c>
      <c r="Y26" s="28" t="str">
        <f aca="false">IF(OR($J26&lt;&gt;"○",$O26=""),"",EDATE($O26,12))</f>
        <v/>
      </c>
      <c r="Z26" s="28" t="str">
        <f aca="false">IF(OR($J26&lt;&gt;"○",$P26=""),"",EDATE($P26,1))</f>
        <v/>
      </c>
    </row>
    <row r="27" customFormat="false" ht="15" hidden="false" customHeight="false" outlineLevel="0" collapsed="false">
      <c r="A27" s="19" t="str">
        <f aca="false">IF($B27="","",COUNTA($B$7:$B27))</f>
        <v/>
      </c>
      <c r="B27" s="20"/>
      <c r="C27" s="20"/>
      <c r="D27" s="20"/>
      <c r="E27" s="20"/>
      <c r="F27" s="20"/>
      <c r="G27" s="20"/>
      <c r="H27" s="20"/>
      <c r="I27" s="21"/>
      <c r="J27" s="21"/>
      <c r="K27" s="22"/>
      <c r="L27" s="22"/>
      <c r="M27" s="22"/>
      <c r="N27" s="22"/>
      <c r="O27" s="22"/>
      <c r="P27" s="22"/>
      <c r="Q27" s="23" t="str">
        <f aca="false">IF($B27="","",IF(MIN($K27,$L27,$M27,$X27,$Y27,$Z27)=0,"",MIN($K27,$L27,$M27,$X27,$Y27,$Z27)))</f>
        <v/>
      </c>
      <c r="R27" s="24" t="str">
        <f aca="false">IF($Q27="","",IF($Q27=$K27,"車検",IF($Q27=$L27,"自賠責",IF($Q27=$M27,"任意保険",IF($Q27=$X27,"12か月点検",IF($Q27=$Y27,"特定自主検査","月例自主検査"))))))</f>
        <v/>
      </c>
      <c r="S27" s="25" t="str">
        <f aca="true">IF($Q27="","",$Q27-TODAY())</f>
        <v/>
      </c>
      <c r="T27" s="24" t="str">
        <f aca="true">IF($B27="","",IF($Q27="","期限 未設定",$R27&amp;IF(TODAY()&gt;$Q27," 期限切れ "&amp;TEXT(TODAY()-$Q27,"0")&amp;"日"," あと"&amp;TEXT($Q27-TODAY(),"0")&amp;"日")))</f>
        <v/>
      </c>
      <c r="U27" s="26"/>
      <c r="V27" s="27"/>
      <c r="X27" s="28" t="str">
        <f aca="false">IF($N27="","",EDATE($N27,12))</f>
        <v/>
      </c>
      <c r="Y27" s="28" t="str">
        <f aca="false">IF(OR($J27&lt;&gt;"○",$O27=""),"",EDATE($O27,12))</f>
        <v/>
      </c>
      <c r="Z27" s="28" t="str">
        <f aca="false">IF(OR($J27&lt;&gt;"○",$P27=""),"",EDATE($P27,1))</f>
        <v/>
      </c>
    </row>
    <row r="28" customFormat="false" ht="15" hidden="false" customHeight="false" outlineLevel="0" collapsed="false">
      <c r="A28" s="19" t="str">
        <f aca="false">IF($B28="","",COUNTA($B$7:$B28))</f>
        <v/>
      </c>
      <c r="B28" s="20"/>
      <c r="C28" s="20"/>
      <c r="D28" s="20"/>
      <c r="E28" s="20"/>
      <c r="F28" s="20"/>
      <c r="G28" s="20"/>
      <c r="H28" s="20"/>
      <c r="I28" s="21"/>
      <c r="J28" s="21"/>
      <c r="K28" s="22"/>
      <c r="L28" s="22"/>
      <c r="M28" s="22"/>
      <c r="N28" s="22"/>
      <c r="O28" s="22"/>
      <c r="P28" s="22"/>
      <c r="Q28" s="23" t="str">
        <f aca="false">IF($B28="","",IF(MIN($K28,$L28,$M28,$X28,$Y28,$Z28)=0,"",MIN($K28,$L28,$M28,$X28,$Y28,$Z28)))</f>
        <v/>
      </c>
      <c r="R28" s="24" t="str">
        <f aca="false">IF($Q28="","",IF($Q28=$K28,"車検",IF($Q28=$L28,"自賠責",IF($Q28=$M28,"任意保険",IF($Q28=$X28,"12か月点検",IF($Q28=$Y28,"特定自主検査","月例自主検査"))))))</f>
        <v/>
      </c>
      <c r="S28" s="25" t="str">
        <f aca="true">IF($Q28="","",$Q28-TODAY())</f>
        <v/>
      </c>
      <c r="T28" s="24" t="str">
        <f aca="true">IF($B28="","",IF($Q28="","期限 未設定",$R28&amp;IF(TODAY()&gt;$Q28," 期限切れ "&amp;TEXT(TODAY()-$Q28,"0")&amp;"日"," あと"&amp;TEXT($Q28-TODAY(),"0")&amp;"日")))</f>
        <v/>
      </c>
      <c r="U28" s="26"/>
      <c r="V28" s="27"/>
      <c r="X28" s="28" t="str">
        <f aca="false">IF($N28="","",EDATE($N28,12))</f>
        <v/>
      </c>
      <c r="Y28" s="28" t="str">
        <f aca="false">IF(OR($J28&lt;&gt;"○",$O28=""),"",EDATE($O28,12))</f>
        <v/>
      </c>
      <c r="Z28" s="28" t="str">
        <f aca="false">IF(OR($J28&lt;&gt;"○",$P28=""),"",EDATE($P28,1))</f>
        <v/>
      </c>
    </row>
    <row r="29" customFormat="false" ht="15" hidden="false" customHeight="false" outlineLevel="0" collapsed="false">
      <c r="A29" s="19" t="str">
        <f aca="false">IF($B29="","",COUNTA($B$7:$B29))</f>
        <v/>
      </c>
      <c r="B29" s="20"/>
      <c r="C29" s="20"/>
      <c r="D29" s="20"/>
      <c r="E29" s="20"/>
      <c r="F29" s="20"/>
      <c r="G29" s="20"/>
      <c r="H29" s="20"/>
      <c r="I29" s="21"/>
      <c r="J29" s="21"/>
      <c r="K29" s="22"/>
      <c r="L29" s="22"/>
      <c r="M29" s="22"/>
      <c r="N29" s="22"/>
      <c r="O29" s="22"/>
      <c r="P29" s="22"/>
      <c r="Q29" s="23" t="str">
        <f aca="false">IF($B29="","",IF(MIN($K29,$L29,$M29,$X29,$Y29,$Z29)=0,"",MIN($K29,$L29,$M29,$X29,$Y29,$Z29)))</f>
        <v/>
      </c>
      <c r="R29" s="24" t="str">
        <f aca="false">IF($Q29="","",IF($Q29=$K29,"車検",IF($Q29=$L29,"自賠責",IF($Q29=$M29,"任意保険",IF($Q29=$X29,"12か月点検",IF($Q29=$Y29,"特定自主検査","月例自主検査"))))))</f>
        <v/>
      </c>
      <c r="S29" s="25" t="str">
        <f aca="true">IF($Q29="","",$Q29-TODAY())</f>
        <v/>
      </c>
      <c r="T29" s="24" t="str">
        <f aca="true">IF($B29="","",IF($Q29="","期限 未設定",$R29&amp;IF(TODAY()&gt;$Q29," 期限切れ "&amp;TEXT(TODAY()-$Q29,"0")&amp;"日"," あと"&amp;TEXT($Q29-TODAY(),"0")&amp;"日")))</f>
        <v/>
      </c>
      <c r="U29" s="26"/>
      <c r="V29" s="27"/>
      <c r="X29" s="28" t="str">
        <f aca="false">IF($N29="","",EDATE($N29,12))</f>
        <v/>
      </c>
      <c r="Y29" s="28" t="str">
        <f aca="false">IF(OR($J29&lt;&gt;"○",$O29=""),"",EDATE($O29,12))</f>
        <v/>
      </c>
      <c r="Z29" s="28" t="str">
        <f aca="false">IF(OR($J29&lt;&gt;"○",$P29=""),"",EDATE($P29,1))</f>
        <v/>
      </c>
    </row>
    <row r="30" customFormat="false" ht="15" hidden="false" customHeight="false" outlineLevel="0" collapsed="false">
      <c r="A30" s="19" t="str">
        <f aca="false">IF($B30="","",COUNTA($B$7:$B30))</f>
        <v/>
      </c>
      <c r="B30" s="20"/>
      <c r="C30" s="20"/>
      <c r="D30" s="20"/>
      <c r="E30" s="20"/>
      <c r="F30" s="20"/>
      <c r="G30" s="20"/>
      <c r="H30" s="20"/>
      <c r="I30" s="21"/>
      <c r="J30" s="21"/>
      <c r="K30" s="22"/>
      <c r="L30" s="22"/>
      <c r="M30" s="22"/>
      <c r="N30" s="22"/>
      <c r="O30" s="22"/>
      <c r="P30" s="22"/>
      <c r="Q30" s="23" t="str">
        <f aca="false">IF($B30="","",IF(MIN($K30,$L30,$M30,$X30,$Y30,$Z30)=0,"",MIN($K30,$L30,$M30,$X30,$Y30,$Z30)))</f>
        <v/>
      </c>
      <c r="R30" s="24" t="str">
        <f aca="false">IF($Q30="","",IF($Q30=$K30,"車検",IF($Q30=$L30,"自賠責",IF($Q30=$M30,"任意保険",IF($Q30=$X30,"12か月点検",IF($Q30=$Y30,"特定自主検査","月例自主検査"))))))</f>
        <v/>
      </c>
      <c r="S30" s="25" t="str">
        <f aca="true">IF($Q30="","",$Q30-TODAY())</f>
        <v/>
      </c>
      <c r="T30" s="24" t="str">
        <f aca="true">IF($B30="","",IF($Q30="","期限 未設定",$R30&amp;IF(TODAY()&gt;$Q30," 期限切れ "&amp;TEXT(TODAY()-$Q30,"0")&amp;"日"," あと"&amp;TEXT($Q30-TODAY(),"0")&amp;"日")))</f>
        <v/>
      </c>
      <c r="U30" s="26"/>
      <c r="V30" s="27"/>
      <c r="X30" s="28" t="str">
        <f aca="false">IF($N30="","",EDATE($N30,12))</f>
        <v/>
      </c>
      <c r="Y30" s="28" t="str">
        <f aca="false">IF(OR($J30&lt;&gt;"○",$O30=""),"",EDATE($O30,12))</f>
        <v/>
      </c>
      <c r="Z30" s="28" t="str">
        <f aca="false">IF(OR($J30&lt;&gt;"○",$P30=""),"",EDATE($P30,1))</f>
        <v/>
      </c>
    </row>
    <row r="31" customFormat="false" ht="15" hidden="false" customHeight="false" outlineLevel="0" collapsed="false">
      <c r="A31" s="19" t="str">
        <f aca="false">IF($B31="","",COUNTA($B$7:$B31))</f>
        <v/>
      </c>
      <c r="B31" s="20"/>
      <c r="C31" s="20"/>
      <c r="D31" s="20"/>
      <c r="E31" s="20"/>
      <c r="F31" s="20"/>
      <c r="G31" s="20"/>
      <c r="H31" s="20"/>
      <c r="I31" s="21"/>
      <c r="J31" s="21"/>
      <c r="K31" s="22"/>
      <c r="L31" s="22"/>
      <c r="M31" s="22"/>
      <c r="N31" s="22"/>
      <c r="O31" s="22"/>
      <c r="P31" s="22"/>
      <c r="Q31" s="23" t="str">
        <f aca="false">IF($B31="","",IF(MIN($K31,$L31,$M31,$X31,$Y31,$Z31)=0,"",MIN($K31,$L31,$M31,$X31,$Y31,$Z31)))</f>
        <v/>
      </c>
      <c r="R31" s="24" t="str">
        <f aca="false">IF($Q31="","",IF($Q31=$K31,"車検",IF($Q31=$L31,"自賠責",IF($Q31=$M31,"任意保険",IF($Q31=$X31,"12か月点検",IF($Q31=$Y31,"特定自主検査","月例自主検査"))))))</f>
        <v/>
      </c>
      <c r="S31" s="25" t="str">
        <f aca="true">IF($Q31="","",$Q31-TODAY())</f>
        <v/>
      </c>
      <c r="T31" s="24" t="str">
        <f aca="true">IF($B31="","",IF($Q31="","期限 未設定",$R31&amp;IF(TODAY()&gt;$Q31," 期限切れ "&amp;TEXT(TODAY()-$Q31,"0")&amp;"日"," あと"&amp;TEXT($Q31-TODAY(),"0")&amp;"日")))</f>
        <v/>
      </c>
      <c r="U31" s="26"/>
      <c r="V31" s="27"/>
      <c r="X31" s="28" t="str">
        <f aca="false">IF($N31="","",EDATE($N31,12))</f>
        <v/>
      </c>
      <c r="Y31" s="28" t="str">
        <f aca="false">IF(OR($J31&lt;&gt;"○",$O31=""),"",EDATE($O31,12))</f>
        <v/>
      </c>
      <c r="Z31" s="28" t="str">
        <f aca="false">IF(OR($J31&lt;&gt;"○",$P31=""),"",EDATE($P31,1))</f>
        <v/>
      </c>
    </row>
    <row r="32" customFormat="false" ht="15" hidden="false" customHeight="false" outlineLevel="0" collapsed="false">
      <c r="A32" s="19" t="str">
        <f aca="false">IF($B32="","",COUNTA($B$7:$B32))</f>
        <v/>
      </c>
      <c r="B32" s="20"/>
      <c r="C32" s="20"/>
      <c r="D32" s="20"/>
      <c r="E32" s="20"/>
      <c r="F32" s="20"/>
      <c r="G32" s="20"/>
      <c r="H32" s="20"/>
      <c r="I32" s="21"/>
      <c r="J32" s="21"/>
      <c r="K32" s="22"/>
      <c r="L32" s="22"/>
      <c r="M32" s="22"/>
      <c r="N32" s="22"/>
      <c r="O32" s="22"/>
      <c r="P32" s="22"/>
      <c r="Q32" s="23" t="str">
        <f aca="false">IF($B32="","",IF(MIN($K32,$L32,$M32,$X32,$Y32,$Z32)=0,"",MIN($K32,$L32,$M32,$X32,$Y32,$Z32)))</f>
        <v/>
      </c>
      <c r="R32" s="24" t="str">
        <f aca="false">IF($Q32="","",IF($Q32=$K32,"車検",IF($Q32=$L32,"自賠責",IF($Q32=$M32,"任意保険",IF($Q32=$X32,"12か月点検",IF($Q32=$Y32,"特定自主検査","月例自主検査"))))))</f>
        <v/>
      </c>
      <c r="S32" s="25" t="str">
        <f aca="true">IF($Q32="","",$Q32-TODAY())</f>
        <v/>
      </c>
      <c r="T32" s="24" t="str">
        <f aca="true">IF($B32="","",IF($Q32="","期限 未設定",$R32&amp;IF(TODAY()&gt;$Q32," 期限切れ "&amp;TEXT(TODAY()-$Q32,"0")&amp;"日"," あと"&amp;TEXT($Q32-TODAY(),"0")&amp;"日")))</f>
        <v/>
      </c>
      <c r="U32" s="26"/>
      <c r="V32" s="27"/>
      <c r="X32" s="28" t="str">
        <f aca="false">IF($N32="","",EDATE($N32,12))</f>
        <v/>
      </c>
      <c r="Y32" s="28" t="str">
        <f aca="false">IF(OR($J32&lt;&gt;"○",$O32=""),"",EDATE($O32,12))</f>
        <v/>
      </c>
      <c r="Z32" s="28" t="str">
        <f aca="false">IF(OR($J32&lt;&gt;"○",$P32=""),"",EDATE($P32,1))</f>
        <v/>
      </c>
    </row>
    <row r="33" customFormat="false" ht="15" hidden="false" customHeight="false" outlineLevel="0" collapsed="false">
      <c r="A33" s="19" t="str">
        <f aca="false">IF($B33="","",COUNTA($B$7:$B33))</f>
        <v/>
      </c>
      <c r="B33" s="20"/>
      <c r="C33" s="20"/>
      <c r="D33" s="20"/>
      <c r="E33" s="20"/>
      <c r="F33" s="20"/>
      <c r="G33" s="20"/>
      <c r="H33" s="20"/>
      <c r="I33" s="21"/>
      <c r="J33" s="21"/>
      <c r="K33" s="22"/>
      <c r="L33" s="22"/>
      <c r="M33" s="22"/>
      <c r="N33" s="22"/>
      <c r="O33" s="22"/>
      <c r="P33" s="22"/>
      <c r="Q33" s="23" t="str">
        <f aca="false">IF($B33="","",IF(MIN($K33,$L33,$M33,$X33,$Y33,$Z33)=0,"",MIN($K33,$L33,$M33,$X33,$Y33,$Z33)))</f>
        <v/>
      </c>
      <c r="R33" s="24" t="str">
        <f aca="false">IF($Q33="","",IF($Q33=$K33,"車検",IF($Q33=$L33,"自賠責",IF($Q33=$M33,"任意保険",IF($Q33=$X33,"12か月点検",IF($Q33=$Y33,"特定自主検査","月例自主検査"))))))</f>
        <v/>
      </c>
      <c r="S33" s="25" t="str">
        <f aca="true">IF($Q33="","",$Q33-TODAY())</f>
        <v/>
      </c>
      <c r="T33" s="24" t="str">
        <f aca="true">IF($B33="","",IF($Q33="","期限 未設定",$R33&amp;IF(TODAY()&gt;$Q33," 期限切れ "&amp;TEXT(TODAY()-$Q33,"0")&amp;"日"," あと"&amp;TEXT($Q33-TODAY(),"0")&amp;"日")))</f>
        <v/>
      </c>
      <c r="U33" s="26"/>
      <c r="V33" s="27"/>
      <c r="X33" s="28" t="str">
        <f aca="false">IF($N33="","",EDATE($N33,12))</f>
        <v/>
      </c>
      <c r="Y33" s="28" t="str">
        <f aca="false">IF(OR($J33&lt;&gt;"○",$O33=""),"",EDATE($O33,12))</f>
        <v/>
      </c>
      <c r="Z33" s="28" t="str">
        <f aca="false">IF(OR($J33&lt;&gt;"○",$P33=""),"",EDATE($P33,1))</f>
        <v/>
      </c>
    </row>
    <row r="34" customFormat="false" ht="15" hidden="false" customHeight="false" outlineLevel="0" collapsed="false">
      <c r="A34" s="19" t="str">
        <f aca="false">IF($B34="","",COUNTA($B$7:$B34))</f>
        <v/>
      </c>
      <c r="B34" s="20"/>
      <c r="C34" s="20"/>
      <c r="D34" s="20"/>
      <c r="E34" s="20"/>
      <c r="F34" s="20"/>
      <c r="G34" s="20"/>
      <c r="H34" s="20"/>
      <c r="I34" s="21"/>
      <c r="J34" s="21"/>
      <c r="K34" s="22"/>
      <c r="L34" s="22"/>
      <c r="M34" s="22"/>
      <c r="N34" s="22"/>
      <c r="O34" s="22"/>
      <c r="P34" s="22"/>
      <c r="Q34" s="23" t="str">
        <f aca="false">IF($B34="","",IF(MIN($K34,$L34,$M34,$X34,$Y34,$Z34)=0,"",MIN($K34,$L34,$M34,$X34,$Y34,$Z34)))</f>
        <v/>
      </c>
      <c r="R34" s="24" t="str">
        <f aca="false">IF($Q34="","",IF($Q34=$K34,"車検",IF($Q34=$L34,"自賠責",IF($Q34=$M34,"任意保険",IF($Q34=$X34,"12か月点検",IF($Q34=$Y34,"特定自主検査","月例自主検査"))))))</f>
        <v/>
      </c>
      <c r="S34" s="25" t="str">
        <f aca="true">IF($Q34="","",$Q34-TODAY())</f>
        <v/>
      </c>
      <c r="T34" s="24" t="str">
        <f aca="true">IF($B34="","",IF($Q34="","期限 未設定",$R34&amp;IF(TODAY()&gt;$Q34," 期限切れ "&amp;TEXT(TODAY()-$Q34,"0")&amp;"日"," あと"&amp;TEXT($Q34-TODAY(),"0")&amp;"日")))</f>
        <v/>
      </c>
      <c r="U34" s="26"/>
      <c r="V34" s="27"/>
      <c r="X34" s="28" t="str">
        <f aca="false">IF($N34="","",EDATE($N34,12))</f>
        <v/>
      </c>
      <c r="Y34" s="28" t="str">
        <f aca="false">IF(OR($J34&lt;&gt;"○",$O34=""),"",EDATE($O34,12))</f>
        <v/>
      </c>
      <c r="Z34" s="28" t="str">
        <f aca="false">IF(OR($J34&lt;&gt;"○",$P34=""),"",EDATE($P34,1))</f>
        <v/>
      </c>
    </row>
    <row r="35" customFormat="false" ht="15" hidden="false" customHeight="false" outlineLevel="0" collapsed="false">
      <c r="A35" s="19" t="str">
        <f aca="false">IF($B35="","",COUNTA($B$7:$B35))</f>
        <v/>
      </c>
      <c r="B35" s="20"/>
      <c r="C35" s="20"/>
      <c r="D35" s="20"/>
      <c r="E35" s="20"/>
      <c r="F35" s="20"/>
      <c r="G35" s="20"/>
      <c r="H35" s="20"/>
      <c r="I35" s="21"/>
      <c r="J35" s="21"/>
      <c r="K35" s="22"/>
      <c r="L35" s="22"/>
      <c r="M35" s="22"/>
      <c r="N35" s="22"/>
      <c r="O35" s="22"/>
      <c r="P35" s="22"/>
      <c r="Q35" s="23" t="str">
        <f aca="false">IF($B35="","",IF(MIN($K35,$L35,$M35,$X35,$Y35,$Z35)=0,"",MIN($K35,$L35,$M35,$X35,$Y35,$Z35)))</f>
        <v/>
      </c>
      <c r="R35" s="24" t="str">
        <f aca="false">IF($Q35="","",IF($Q35=$K35,"車検",IF($Q35=$L35,"自賠責",IF($Q35=$M35,"任意保険",IF($Q35=$X35,"12か月点検",IF($Q35=$Y35,"特定自主検査","月例自主検査"))))))</f>
        <v/>
      </c>
      <c r="S35" s="25" t="str">
        <f aca="true">IF($Q35="","",$Q35-TODAY())</f>
        <v/>
      </c>
      <c r="T35" s="24" t="str">
        <f aca="true">IF($B35="","",IF($Q35="","期限 未設定",$R35&amp;IF(TODAY()&gt;$Q35," 期限切れ "&amp;TEXT(TODAY()-$Q35,"0")&amp;"日"," あと"&amp;TEXT($Q35-TODAY(),"0")&amp;"日")))</f>
        <v/>
      </c>
      <c r="U35" s="26"/>
      <c r="V35" s="27"/>
      <c r="X35" s="28" t="str">
        <f aca="false">IF($N35="","",EDATE($N35,12))</f>
        <v/>
      </c>
      <c r="Y35" s="28" t="str">
        <f aca="false">IF(OR($J35&lt;&gt;"○",$O35=""),"",EDATE($O35,12))</f>
        <v/>
      </c>
      <c r="Z35" s="28" t="str">
        <f aca="false">IF(OR($J35&lt;&gt;"○",$P35=""),"",EDATE($P35,1))</f>
        <v/>
      </c>
    </row>
    <row r="36" customFormat="false" ht="15" hidden="false" customHeight="false" outlineLevel="0" collapsed="false">
      <c r="A36" s="19" t="str">
        <f aca="false">IF($B36="","",COUNTA($B$7:$B36))</f>
        <v/>
      </c>
      <c r="B36" s="20"/>
      <c r="C36" s="20"/>
      <c r="D36" s="20"/>
      <c r="E36" s="20"/>
      <c r="F36" s="20"/>
      <c r="G36" s="20"/>
      <c r="H36" s="20"/>
      <c r="I36" s="21"/>
      <c r="J36" s="21"/>
      <c r="K36" s="22"/>
      <c r="L36" s="22"/>
      <c r="M36" s="22"/>
      <c r="N36" s="22"/>
      <c r="O36" s="22"/>
      <c r="P36" s="22"/>
      <c r="Q36" s="23" t="str">
        <f aca="false">IF($B36="","",IF(MIN($K36,$L36,$M36,$X36,$Y36,$Z36)=0,"",MIN($K36,$L36,$M36,$X36,$Y36,$Z36)))</f>
        <v/>
      </c>
      <c r="R36" s="24" t="str">
        <f aca="false">IF($Q36="","",IF($Q36=$K36,"車検",IF($Q36=$L36,"自賠責",IF($Q36=$M36,"任意保険",IF($Q36=$X36,"12か月点検",IF($Q36=$Y36,"特定自主検査","月例自主検査"))))))</f>
        <v/>
      </c>
      <c r="S36" s="25" t="str">
        <f aca="true">IF($Q36="","",$Q36-TODAY())</f>
        <v/>
      </c>
      <c r="T36" s="24" t="str">
        <f aca="true">IF($B36="","",IF($Q36="","期限 未設定",$R36&amp;IF(TODAY()&gt;$Q36," 期限切れ "&amp;TEXT(TODAY()-$Q36,"0")&amp;"日"," あと"&amp;TEXT($Q36-TODAY(),"0")&amp;"日")))</f>
        <v/>
      </c>
      <c r="U36" s="26"/>
      <c r="V36" s="27"/>
      <c r="X36" s="28" t="str">
        <f aca="false">IF($N36="","",EDATE($N36,12))</f>
        <v/>
      </c>
      <c r="Y36" s="28" t="str">
        <f aca="false">IF(OR($J36&lt;&gt;"○",$O36=""),"",EDATE($O36,12))</f>
        <v/>
      </c>
      <c r="Z36" s="28" t="str">
        <f aca="false">IF(OR($J36&lt;&gt;"○",$P36=""),"",EDATE($P36,1))</f>
        <v/>
      </c>
    </row>
    <row r="37" customFormat="false" ht="15" hidden="false" customHeight="false" outlineLevel="0" collapsed="false">
      <c r="A37" s="19" t="str">
        <f aca="false">IF($B37="","",COUNTA($B$7:$B37))</f>
        <v/>
      </c>
      <c r="B37" s="20"/>
      <c r="C37" s="20"/>
      <c r="D37" s="20"/>
      <c r="E37" s="20"/>
      <c r="F37" s="20"/>
      <c r="G37" s="20"/>
      <c r="H37" s="20"/>
      <c r="I37" s="21"/>
      <c r="J37" s="21"/>
      <c r="K37" s="22"/>
      <c r="L37" s="22"/>
      <c r="M37" s="22"/>
      <c r="N37" s="22"/>
      <c r="O37" s="22"/>
      <c r="P37" s="22"/>
      <c r="Q37" s="23" t="str">
        <f aca="false">IF($B37="","",IF(MIN($K37,$L37,$M37,$X37,$Y37,$Z37)=0,"",MIN($K37,$L37,$M37,$X37,$Y37,$Z37)))</f>
        <v/>
      </c>
      <c r="R37" s="24" t="str">
        <f aca="false">IF($Q37="","",IF($Q37=$K37,"車検",IF($Q37=$L37,"自賠責",IF($Q37=$M37,"任意保険",IF($Q37=$X37,"12か月点検",IF($Q37=$Y37,"特定自主検査","月例自主検査"))))))</f>
        <v/>
      </c>
      <c r="S37" s="25" t="str">
        <f aca="true">IF($Q37="","",$Q37-TODAY())</f>
        <v/>
      </c>
      <c r="T37" s="24" t="str">
        <f aca="true">IF($B37="","",IF($Q37="","期限 未設定",$R37&amp;IF(TODAY()&gt;$Q37," 期限切れ "&amp;TEXT(TODAY()-$Q37,"0")&amp;"日"," あと"&amp;TEXT($Q37-TODAY(),"0")&amp;"日")))</f>
        <v/>
      </c>
      <c r="U37" s="26"/>
      <c r="V37" s="27"/>
      <c r="X37" s="28" t="str">
        <f aca="false">IF($N37="","",EDATE($N37,12))</f>
        <v/>
      </c>
      <c r="Y37" s="28" t="str">
        <f aca="false">IF(OR($J37&lt;&gt;"○",$O37=""),"",EDATE($O37,12))</f>
        <v/>
      </c>
      <c r="Z37" s="28" t="str">
        <f aca="false">IF(OR($J37&lt;&gt;"○",$P37=""),"",EDATE($P37,1))</f>
        <v/>
      </c>
    </row>
    <row r="38" customFormat="false" ht="15" hidden="false" customHeight="false" outlineLevel="0" collapsed="false">
      <c r="A38" s="19" t="str">
        <f aca="false">IF($B38="","",COUNTA($B$7:$B38))</f>
        <v/>
      </c>
      <c r="B38" s="20"/>
      <c r="C38" s="20"/>
      <c r="D38" s="20"/>
      <c r="E38" s="20"/>
      <c r="F38" s="20"/>
      <c r="G38" s="20"/>
      <c r="H38" s="20"/>
      <c r="I38" s="21"/>
      <c r="J38" s="21"/>
      <c r="K38" s="22"/>
      <c r="L38" s="22"/>
      <c r="M38" s="22"/>
      <c r="N38" s="22"/>
      <c r="O38" s="22"/>
      <c r="P38" s="22"/>
      <c r="Q38" s="23" t="str">
        <f aca="false">IF($B38="","",IF(MIN($K38,$L38,$M38,$X38,$Y38,$Z38)=0,"",MIN($K38,$L38,$M38,$X38,$Y38,$Z38)))</f>
        <v/>
      </c>
      <c r="R38" s="24" t="str">
        <f aca="false">IF($Q38="","",IF($Q38=$K38,"車検",IF($Q38=$L38,"自賠責",IF($Q38=$M38,"任意保険",IF($Q38=$X38,"12か月点検",IF($Q38=$Y38,"特定自主検査","月例自主検査"))))))</f>
        <v/>
      </c>
      <c r="S38" s="25" t="str">
        <f aca="true">IF($Q38="","",$Q38-TODAY())</f>
        <v/>
      </c>
      <c r="T38" s="24" t="str">
        <f aca="true">IF($B38="","",IF($Q38="","期限 未設定",$R38&amp;IF(TODAY()&gt;$Q38," 期限切れ "&amp;TEXT(TODAY()-$Q38,"0")&amp;"日"," あと"&amp;TEXT($Q38-TODAY(),"0")&amp;"日")))</f>
        <v/>
      </c>
      <c r="U38" s="26"/>
      <c r="V38" s="27"/>
      <c r="X38" s="28" t="str">
        <f aca="false">IF($N38="","",EDATE($N38,12))</f>
        <v/>
      </c>
      <c r="Y38" s="28" t="str">
        <f aca="false">IF(OR($J38&lt;&gt;"○",$O38=""),"",EDATE($O38,12))</f>
        <v/>
      </c>
      <c r="Z38" s="28" t="str">
        <f aca="false">IF(OR($J38&lt;&gt;"○",$P38=""),"",EDATE($P38,1))</f>
        <v/>
      </c>
    </row>
    <row r="39" customFormat="false" ht="15" hidden="false" customHeight="false" outlineLevel="0" collapsed="false">
      <c r="A39" s="19" t="str">
        <f aca="false">IF($B39="","",COUNTA($B$7:$B39))</f>
        <v/>
      </c>
      <c r="B39" s="20"/>
      <c r="C39" s="20"/>
      <c r="D39" s="20"/>
      <c r="E39" s="20"/>
      <c r="F39" s="20"/>
      <c r="G39" s="20"/>
      <c r="H39" s="20"/>
      <c r="I39" s="21"/>
      <c r="J39" s="21"/>
      <c r="K39" s="22"/>
      <c r="L39" s="22"/>
      <c r="M39" s="22"/>
      <c r="N39" s="22"/>
      <c r="O39" s="22"/>
      <c r="P39" s="22"/>
      <c r="Q39" s="23" t="str">
        <f aca="false">IF($B39="","",IF(MIN($K39,$L39,$M39,$X39,$Y39,$Z39)=0,"",MIN($K39,$L39,$M39,$X39,$Y39,$Z39)))</f>
        <v/>
      </c>
      <c r="R39" s="24" t="str">
        <f aca="false">IF($Q39="","",IF($Q39=$K39,"車検",IF($Q39=$L39,"自賠責",IF($Q39=$M39,"任意保険",IF($Q39=$X39,"12か月点検",IF($Q39=$Y39,"特定自主検査","月例自主検査"))))))</f>
        <v/>
      </c>
      <c r="S39" s="25" t="str">
        <f aca="true">IF($Q39="","",$Q39-TODAY())</f>
        <v/>
      </c>
      <c r="T39" s="24" t="str">
        <f aca="true">IF($B39="","",IF($Q39="","期限 未設定",$R39&amp;IF(TODAY()&gt;$Q39," 期限切れ "&amp;TEXT(TODAY()-$Q39,"0")&amp;"日"," あと"&amp;TEXT($Q39-TODAY(),"0")&amp;"日")))</f>
        <v/>
      </c>
      <c r="U39" s="26"/>
      <c r="V39" s="27"/>
      <c r="X39" s="28" t="str">
        <f aca="false">IF($N39="","",EDATE($N39,12))</f>
        <v/>
      </c>
      <c r="Y39" s="28" t="str">
        <f aca="false">IF(OR($J39&lt;&gt;"○",$O39=""),"",EDATE($O39,12))</f>
        <v/>
      </c>
      <c r="Z39" s="28" t="str">
        <f aca="false">IF(OR($J39&lt;&gt;"○",$P39=""),"",EDATE($P39,1))</f>
        <v/>
      </c>
    </row>
    <row r="40" customFormat="false" ht="15" hidden="false" customHeight="false" outlineLevel="0" collapsed="false">
      <c r="A40" s="19" t="str">
        <f aca="false">IF($B40="","",COUNTA($B$7:$B40))</f>
        <v/>
      </c>
      <c r="B40" s="20"/>
      <c r="C40" s="20"/>
      <c r="D40" s="20"/>
      <c r="E40" s="20"/>
      <c r="F40" s="20"/>
      <c r="G40" s="20"/>
      <c r="H40" s="20"/>
      <c r="I40" s="21"/>
      <c r="J40" s="21"/>
      <c r="K40" s="22"/>
      <c r="L40" s="22"/>
      <c r="M40" s="22"/>
      <c r="N40" s="22"/>
      <c r="O40" s="22"/>
      <c r="P40" s="22"/>
      <c r="Q40" s="23" t="str">
        <f aca="false">IF($B40="","",IF(MIN($K40,$L40,$M40,$X40,$Y40,$Z40)=0,"",MIN($K40,$L40,$M40,$X40,$Y40,$Z40)))</f>
        <v/>
      </c>
      <c r="R40" s="24" t="str">
        <f aca="false">IF($Q40="","",IF($Q40=$K40,"車検",IF($Q40=$L40,"自賠責",IF($Q40=$M40,"任意保険",IF($Q40=$X40,"12か月点検",IF($Q40=$Y40,"特定自主検査","月例自主検査"))))))</f>
        <v/>
      </c>
      <c r="S40" s="25" t="str">
        <f aca="true">IF($Q40="","",$Q40-TODAY())</f>
        <v/>
      </c>
      <c r="T40" s="24" t="str">
        <f aca="true">IF($B40="","",IF($Q40="","期限 未設定",$R40&amp;IF(TODAY()&gt;$Q40," 期限切れ "&amp;TEXT(TODAY()-$Q40,"0")&amp;"日"," あと"&amp;TEXT($Q40-TODAY(),"0")&amp;"日")))</f>
        <v/>
      </c>
      <c r="U40" s="26"/>
      <c r="V40" s="27"/>
      <c r="X40" s="28" t="str">
        <f aca="false">IF($N40="","",EDATE($N40,12))</f>
        <v/>
      </c>
      <c r="Y40" s="28" t="str">
        <f aca="false">IF(OR($J40&lt;&gt;"○",$O40=""),"",EDATE($O40,12))</f>
        <v/>
      </c>
      <c r="Z40" s="28" t="str">
        <f aca="false">IF(OR($J40&lt;&gt;"○",$P40=""),"",EDATE($P40,1))</f>
        <v/>
      </c>
    </row>
    <row r="41" customFormat="false" ht="15" hidden="false" customHeight="false" outlineLevel="0" collapsed="false">
      <c r="A41" s="19" t="str">
        <f aca="false">IF($B41="","",COUNTA($B$7:$B41))</f>
        <v/>
      </c>
      <c r="B41" s="20"/>
      <c r="C41" s="20"/>
      <c r="D41" s="20"/>
      <c r="E41" s="20"/>
      <c r="F41" s="20"/>
      <c r="G41" s="20"/>
      <c r="H41" s="20"/>
      <c r="I41" s="21"/>
      <c r="J41" s="21"/>
      <c r="K41" s="22"/>
      <c r="L41" s="22"/>
      <c r="M41" s="22"/>
      <c r="N41" s="22"/>
      <c r="O41" s="22"/>
      <c r="P41" s="22"/>
      <c r="Q41" s="23" t="str">
        <f aca="false">IF($B41="","",IF(MIN($K41,$L41,$M41,$X41,$Y41,$Z41)=0,"",MIN($K41,$L41,$M41,$X41,$Y41,$Z41)))</f>
        <v/>
      </c>
      <c r="R41" s="24" t="str">
        <f aca="false">IF($Q41="","",IF($Q41=$K41,"車検",IF($Q41=$L41,"自賠責",IF($Q41=$M41,"任意保険",IF($Q41=$X41,"12か月点検",IF($Q41=$Y41,"特定自主検査","月例自主検査"))))))</f>
        <v/>
      </c>
      <c r="S41" s="25" t="str">
        <f aca="true">IF($Q41="","",$Q41-TODAY())</f>
        <v/>
      </c>
      <c r="T41" s="24" t="str">
        <f aca="true">IF($B41="","",IF($Q41="","期限 未設定",$R41&amp;IF(TODAY()&gt;$Q41," 期限切れ "&amp;TEXT(TODAY()-$Q41,"0")&amp;"日"," あと"&amp;TEXT($Q41-TODAY(),"0")&amp;"日")))</f>
        <v/>
      </c>
      <c r="U41" s="26"/>
      <c r="V41" s="27"/>
      <c r="X41" s="28" t="str">
        <f aca="false">IF($N41="","",EDATE($N41,12))</f>
        <v/>
      </c>
      <c r="Y41" s="28" t="str">
        <f aca="false">IF(OR($J41&lt;&gt;"○",$O41=""),"",EDATE($O41,12))</f>
        <v/>
      </c>
      <c r="Z41" s="28" t="str">
        <f aca="false">IF(OR($J41&lt;&gt;"○",$P41=""),"",EDATE($P41,1))</f>
        <v/>
      </c>
    </row>
    <row r="42" customFormat="false" ht="15" hidden="false" customHeight="false" outlineLevel="0" collapsed="false">
      <c r="A42" s="19" t="str">
        <f aca="false">IF($B42="","",COUNTA($B$7:$B42))</f>
        <v/>
      </c>
      <c r="B42" s="20"/>
      <c r="C42" s="20"/>
      <c r="D42" s="20"/>
      <c r="E42" s="20"/>
      <c r="F42" s="20"/>
      <c r="G42" s="20"/>
      <c r="H42" s="20"/>
      <c r="I42" s="21"/>
      <c r="J42" s="21"/>
      <c r="K42" s="22"/>
      <c r="L42" s="22"/>
      <c r="M42" s="22"/>
      <c r="N42" s="22"/>
      <c r="O42" s="22"/>
      <c r="P42" s="22"/>
      <c r="Q42" s="23" t="str">
        <f aca="false">IF($B42="","",IF(MIN($K42,$L42,$M42,$X42,$Y42,$Z42)=0,"",MIN($K42,$L42,$M42,$X42,$Y42,$Z42)))</f>
        <v/>
      </c>
      <c r="R42" s="24" t="str">
        <f aca="false">IF($Q42="","",IF($Q42=$K42,"車検",IF($Q42=$L42,"自賠責",IF($Q42=$M42,"任意保険",IF($Q42=$X42,"12か月点検",IF($Q42=$Y42,"特定自主検査","月例自主検査"))))))</f>
        <v/>
      </c>
      <c r="S42" s="25" t="str">
        <f aca="true">IF($Q42="","",$Q42-TODAY())</f>
        <v/>
      </c>
      <c r="T42" s="24" t="str">
        <f aca="true">IF($B42="","",IF($Q42="","期限 未設定",$R42&amp;IF(TODAY()&gt;$Q42," 期限切れ "&amp;TEXT(TODAY()-$Q42,"0")&amp;"日"," あと"&amp;TEXT($Q42-TODAY(),"0")&amp;"日")))</f>
        <v/>
      </c>
      <c r="U42" s="26"/>
      <c r="V42" s="27"/>
      <c r="X42" s="28" t="str">
        <f aca="false">IF($N42="","",EDATE($N42,12))</f>
        <v/>
      </c>
      <c r="Y42" s="28" t="str">
        <f aca="false">IF(OR($J42&lt;&gt;"○",$O42=""),"",EDATE($O42,12))</f>
        <v/>
      </c>
      <c r="Z42" s="28" t="str">
        <f aca="false">IF(OR($J42&lt;&gt;"○",$P42=""),"",EDATE($P42,1))</f>
        <v/>
      </c>
    </row>
    <row r="43" customFormat="false" ht="15" hidden="false" customHeight="false" outlineLevel="0" collapsed="false">
      <c r="A43" s="19" t="str">
        <f aca="false">IF($B43="","",COUNTA($B$7:$B43))</f>
        <v/>
      </c>
      <c r="B43" s="20"/>
      <c r="C43" s="20"/>
      <c r="D43" s="20"/>
      <c r="E43" s="20"/>
      <c r="F43" s="20"/>
      <c r="G43" s="20"/>
      <c r="H43" s="20"/>
      <c r="I43" s="21"/>
      <c r="J43" s="21"/>
      <c r="K43" s="22"/>
      <c r="L43" s="22"/>
      <c r="M43" s="22"/>
      <c r="N43" s="22"/>
      <c r="O43" s="22"/>
      <c r="P43" s="22"/>
      <c r="Q43" s="23" t="str">
        <f aca="false">IF($B43="","",IF(MIN($K43,$L43,$M43,$X43,$Y43,$Z43)=0,"",MIN($K43,$L43,$M43,$X43,$Y43,$Z43)))</f>
        <v/>
      </c>
      <c r="R43" s="24" t="str">
        <f aca="false">IF($Q43="","",IF($Q43=$K43,"車検",IF($Q43=$L43,"自賠責",IF($Q43=$M43,"任意保険",IF($Q43=$X43,"12か月点検",IF($Q43=$Y43,"特定自主検査","月例自主検査"))))))</f>
        <v/>
      </c>
      <c r="S43" s="25" t="str">
        <f aca="true">IF($Q43="","",$Q43-TODAY())</f>
        <v/>
      </c>
      <c r="T43" s="24" t="str">
        <f aca="true">IF($B43="","",IF($Q43="","期限 未設定",$R43&amp;IF(TODAY()&gt;$Q43," 期限切れ "&amp;TEXT(TODAY()-$Q43,"0")&amp;"日"," あと"&amp;TEXT($Q43-TODAY(),"0")&amp;"日")))</f>
        <v/>
      </c>
      <c r="U43" s="26"/>
      <c r="V43" s="27"/>
      <c r="X43" s="28" t="str">
        <f aca="false">IF($N43="","",EDATE($N43,12))</f>
        <v/>
      </c>
      <c r="Y43" s="28" t="str">
        <f aca="false">IF(OR($J43&lt;&gt;"○",$O43=""),"",EDATE($O43,12))</f>
        <v/>
      </c>
      <c r="Z43" s="28" t="str">
        <f aca="false">IF(OR($J43&lt;&gt;"○",$P43=""),"",EDATE($P43,1))</f>
        <v/>
      </c>
    </row>
    <row r="44" customFormat="false" ht="15" hidden="false" customHeight="false" outlineLevel="0" collapsed="false">
      <c r="A44" s="19" t="str">
        <f aca="false">IF($B44="","",COUNTA($B$7:$B44))</f>
        <v/>
      </c>
      <c r="B44" s="20"/>
      <c r="C44" s="20"/>
      <c r="D44" s="20"/>
      <c r="E44" s="20"/>
      <c r="F44" s="20"/>
      <c r="G44" s="20"/>
      <c r="H44" s="20"/>
      <c r="I44" s="21"/>
      <c r="J44" s="21"/>
      <c r="K44" s="22"/>
      <c r="L44" s="22"/>
      <c r="M44" s="22"/>
      <c r="N44" s="22"/>
      <c r="O44" s="22"/>
      <c r="P44" s="22"/>
      <c r="Q44" s="23" t="str">
        <f aca="false">IF($B44="","",IF(MIN($K44,$L44,$M44,$X44,$Y44,$Z44)=0,"",MIN($K44,$L44,$M44,$X44,$Y44,$Z44)))</f>
        <v/>
      </c>
      <c r="R44" s="24" t="str">
        <f aca="false">IF($Q44="","",IF($Q44=$K44,"車検",IF($Q44=$L44,"自賠責",IF($Q44=$M44,"任意保険",IF($Q44=$X44,"12か月点検",IF($Q44=$Y44,"特定自主検査","月例自主検査"))))))</f>
        <v/>
      </c>
      <c r="S44" s="25" t="str">
        <f aca="true">IF($Q44="","",$Q44-TODAY())</f>
        <v/>
      </c>
      <c r="T44" s="24" t="str">
        <f aca="true">IF($B44="","",IF($Q44="","期限 未設定",$R44&amp;IF(TODAY()&gt;$Q44," 期限切れ "&amp;TEXT(TODAY()-$Q44,"0")&amp;"日"," あと"&amp;TEXT($Q44-TODAY(),"0")&amp;"日")))</f>
        <v/>
      </c>
      <c r="U44" s="26"/>
      <c r="V44" s="27"/>
      <c r="X44" s="28" t="str">
        <f aca="false">IF($N44="","",EDATE($N44,12))</f>
        <v/>
      </c>
      <c r="Y44" s="28" t="str">
        <f aca="false">IF(OR($J44&lt;&gt;"○",$O44=""),"",EDATE($O44,12))</f>
        <v/>
      </c>
      <c r="Z44" s="28" t="str">
        <f aca="false">IF(OR($J44&lt;&gt;"○",$P44=""),"",EDATE($P44,1))</f>
        <v/>
      </c>
    </row>
    <row r="45" customFormat="false" ht="15" hidden="false" customHeight="false" outlineLevel="0" collapsed="false">
      <c r="A45" s="19" t="str">
        <f aca="false">IF($B45="","",COUNTA($B$7:$B45))</f>
        <v/>
      </c>
      <c r="B45" s="20"/>
      <c r="C45" s="20"/>
      <c r="D45" s="20"/>
      <c r="E45" s="20"/>
      <c r="F45" s="20"/>
      <c r="G45" s="20"/>
      <c r="H45" s="20"/>
      <c r="I45" s="21"/>
      <c r="J45" s="21"/>
      <c r="K45" s="22"/>
      <c r="L45" s="22"/>
      <c r="M45" s="22"/>
      <c r="N45" s="22"/>
      <c r="O45" s="22"/>
      <c r="P45" s="22"/>
      <c r="Q45" s="23" t="str">
        <f aca="false">IF($B45="","",IF(MIN($K45,$L45,$M45,$X45,$Y45,$Z45)=0,"",MIN($K45,$L45,$M45,$X45,$Y45,$Z45)))</f>
        <v/>
      </c>
      <c r="R45" s="24" t="str">
        <f aca="false">IF($Q45="","",IF($Q45=$K45,"車検",IF($Q45=$L45,"自賠責",IF($Q45=$M45,"任意保険",IF($Q45=$X45,"12か月点検",IF($Q45=$Y45,"特定自主検査","月例自主検査"))))))</f>
        <v/>
      </c>
      <c r="S45" s="25" t="str">
        <f aca="true">IF($Q45="","",$Q45-TODAY())</f>
        <v/>
      </c>
      <c r="T45" s="24" t="str">
        <f aca="true">IF($B45="","",IF($Q45="","期限 未設定",$R45&amp;IF(TODAY()&gt;$Q45," 期限切れ "&amp;TEXT(TODAY()-$Q45,"0")&amp;"日"," あと"&amp;TEXT($Q45-TODAY(),"0")&amp;"日")))</f>
        <v/>
      </c>
      <c r="U45" s="26"/>
      <c r="V45" s="27"/>
      <c r="X45" s="28" t="str">
        <f aca="false">IF($N45="","",EDATE($N45,12))</f>
        <v/>
      </c>
      <c r="Y45" s="28" t="str">
        <f aca="false">IF(OR($J45&lt;&gt;"○",$O45=""),"",EDATE($O45,12))</f>
        <v/>
      </c>
      <c r="Z45" s="28" t="str">
        <f aca="false">IF(OR($J45&lt;&gt;"○",$P45=""),"",EDATE($P45,1))</f>
        <v/>
      </c>
    </row>
    <row r="46" customFormat="false" ht="15" hidden="false" customHeight="false" outlineLevel="0" collapsed="false">
      <c r="A46" s="19" t="str">
        <f aca="false">IF($B46="","",COUNTA($B$7:$B46))</f>
        <v/>
      </c>
      <c r="B46" s="20"/>
      <c r="C46" s="20"/>
      <c r="D46" s="20"/>
      <c r="E46" s="20"/>
      <c r="F46" s="20"/>
      <c r="G46" s="20"/>
      <c r="H46" s="20"/>
      <c r="I46" s="21"/>
      <c r="J46" s="21"/>
      <c r="K46" s="22"/>
      <c r="L46" s="22"/>
      <c r="M46" s="22"/>
      <c r="N46" s="22"/>
      <c r="O46" s="22"/>
      <c r="P46" s="22"/>
      <c r="Q46" s="23" t="str">
        <f aca="false">IF($B46="","",IF(MIN($K46,$L46,$M46,$X46,$Y46,$Z46)=0,"",MIN($K46,$L46,$M46,$X46,$Y46,$Z46)))</f>
        <v/>
      </c>
      <c r="R46" s="24" t="str">
        <f aca="false">IF($Q46="","",IF($Q46=$K46,"車検",IF($Q46=$L46,"自賠責",IF($Q46=$M46,"任意保険",IF($Q46=$X46,"12か月点検",IF($Q46=$Y46,"特定自主検査","月例自主検査"))))))</f>
        <v/>
      </c>
      <c r="S46" s="25" t="str">
        <f aca="true">IF($Q46="","",$Q46-TODAY())</f>
        <v/>
      </c>
      <c r="T46" s="24" t="str">
        <f aca="true">IF($B46="","",IF($Q46="","期限 未設定",$R46&amp;IF(TODAY()&gt;$Q46," 期限切れ "&amp;TEXT(TODAY()-$Q46,"0")&amp;"日"," あと"&amp;TEXT($Q46-TODAY(),"0")&amp;"日")))</f>
        <v/>
      </c>
      <c r="U46" s="26"/>
      <c r="V46" s="27"/>
      <c r="X46" s="28" t="str">
        <f aca="false">IF($N46="","",EDATE($N46,12))</f>
        <v/>
      </c>
      <c r="Y46" s="28" t="str">
        <f aca="false">IF(OR($J46&lt;&gt;"○",$O46=""),"",EDATE($O46,12))</f>
        <v/>
      </c>
      <c r="Z46" s="28" t="str">
        <f aca="false">IF(OR($J46&lt;&gt;"○",$P46=""),"",EDATE($P46,1))</f>
        <v/>
      </c>
    </row>
    <row r="47" customFormat="false" ht="15" hidden="false" customHeight="false" outlineLevel="0" collapsed="false">
      <c r="A47" s="19" t="str">
        <f aca="false">IF($B47="","",COUNTA($B$7:$B47))</f>
        <v/>
      </c>
      <c r="B47" s="20"/>
      <c r="C47" s="20"/>
      <c r="D47" s="20"/>
      <c r="E47" s="20"/>
      <c r="F47" s="20"/>
      <c r="G47" s="20"/>
      <c r="H47" s="20"/>
      <c r="I47" s="21"/>
      <c r="J47" s="21"/>
      <c r="K47" s="22"/>
      <c r="L47" s="22"/>
      <c r="M47" s="22"/>
      <c r="N47" s="22"/>
      <c r="O47" s="22"/>
      <c r="P47" s="22"/>
      <c r="Q47" s="23" t="str">
        <f aca="false">IF($B47="","",IF(MIN($K47,$L47,$M47,$X47,$Y47,$Z47)=0,"",MIN($K47,$L47,$M47,$X47,$Y47,$Z47)))</f>
        <v/>
      </c>
      <c r="R47" s="24" t="str">
        <f aca="false">IF($Q47="","",IF($Q47=$K47,"車検",IF($Q47=$L47,"自賠責",IF($Q47=$M47,"任意保険",IF($Q47=$X47,"12か月点検",IF($Q47=$Y47,"特定自主検査","月例自主検査"))))))</f>
        <v/>
      </c>
      <c r="S47" s="25" t="str">
        <f aca="true">IF($Q47="","",$Q47-TODAY())</f>
        <v/>
      </c>
      <c r="T47" s="24" t="str">
        <f aca="true">IF($B47="","",IF($Q47="","期限 未設定",$R47&amp;IF(TODAY()&gt;$Q47," 期限切れ "&amp;TEXT(TODAY()-$Q47,"0")&amp;"日"," あと"&amp;TEXT($Q47-TODAY(),"0")&amp;"日")))</f>
        <v/>
      </c>
      <c r="U47" s="26"/>
      <c r="V47" s="27"/>
      <c r="X47" s="28" t="str">
        <f aca="false">IF($N47="","",EDATE($N47,12))</f>
        <v/>
      </c>
      <c r="Y47" s="28" t="str">
        <f aca="false">IF(OR($J47&lt;&gt;"○",$O47=""),"",EDATE($O47,12))</f>
        <v/>
      </c>
      <c r="Z47" s="28" t="str">
        <f aca="false">IF(OR($J47&lt;&gt;"○",$P47=""),"",EDATE($P47,1))</f>
        <v/>
      </c>
    </row>
    <row r="48" customFormat="false" ht="15" hidden="false" customHeight="false" outlineLevel="0" collapsed="false">
      <c r="A48" s="19" t="str">
        <f aca="false">IF($B48="","",COUNTA($B$7:$B48))</f>
        <v/>
      </c>
      <c r="B48" s="20"/>
      <c r="C48" s="20"/>
      <c r="D48" s="20"/>
      <c r="E48" s="20"/>
      <c r="F48" s="20"/>
      <c r="G48" s="20"/>
      <c r="H48" s="20"/>
      <c r="I48" s="21"/>
      <c r="J48" s="21"/>
      <c r="K48" s="22"/>
      <c r="L48" s="22"/>
      <c r="M48" s="22"/>
      <c r="N48" s="22"/>
      <c r="O48" s="22"/>
      <c r="P48" s="22"/>
      <c r="Q48" s="23" t="str">
        <f aca="false">IF($B48="","",IF(MIN($K48,$L48,$M48,$X48,$Y48,$Z48)=0,"",MIN($K48,$L48,$M48,$X48,$Y48,$Z48)))</f>
        <v/>
      </c>
      <c r="R48" s="24" t="str">
        <f aca="false">IF($Q48="","",IF($Q48=$K48,"車検",IF($Q48=$L48,"自賠責",IF($Q48=$M48,"任意保険",IF($Q48=$X48,"12か月点検",IF($Q48=$Y48,"特定自主検査","月例自主検査"))))))</f>
        <v/>
      </c>
      <c r="S48" s="25" t="str">
        <f aca="true">IF($Q48="","",$Q48-TODAY())</f>
        <v/>
      </c>
      <c r="T48" s="24" t="str">
        <f aca="true">IF($B48="","",IF($Q48="","期限 未設定",$R48&amp;IF(TODAY()&gt;$Q48," 期限切れ "&amp;TEXT(TODAY()-$Q48,"0")&amp;"日"," あと"&amp;TEXT($Q48-TODAY(),"0")&amp;"日")))</f>
        <v/>
      </c>
      <c r="U48" s="26"/>
      <c r="V48" s="27"/>
      <c r="X48" s="28" t="str">
        <f aca="false">IF($N48="","",EDATE($N48,12))</f>
        <v/>
      </c>
      <c r="Y48" s="28" t="str">
        <f aca="false">IF(OR($J48&lt;&gt;"○",$O48=""),"",EDATE($O48,12))</f>
        <v/>
      </c>
      <c r="Z48" s="28" t="str">
        <f aca="false">IF(OR($J48&lt;&gt;"○",$P48=""),"",EDATE($P48,1))</f>
        <v/>
      </c>
    </row>
    <row r="49" customFormat="false" ht="15" hidden="false" customHeight="false" outlineLevel="0" collapsed="false">
      <c r="A49" s="19" t="str">
        <f aca="false">IF($B49="","",COUNTA($B$7:$B49))</f>
        <v/>
      </c>
      <c r="B49" s="20"/>
      <c r="C49" s="20"/>
      <c r="D49" s="20"/>
      <c r="E49" s="20"/>
      <c r="F49" s="20"/>
      <c r="G49" s="20"/>
      <c r="H49" s="20"/>
      <c r="I49" s="21"/>
      <c r="J49" s="21"/>
      <c r="K49" s="22"/>
      <c r="L49" s="22"/>
      <c r="M49" s="22"/>
      <c r="N49" s="22"/>
      <c r="O49" s="22"/>
      <c r="P49" s="22"/>
      <c r="Q49" s="23" t="str">
        <f aca="false">IF($B49="","",IF(MIN($K49,$L49,$M49,$X49,$Y49,$Z49)=0,"",MIN($K49,$L49,$M49,$X49,$Y49,$Z49)))</f>
        <v/>
      </c>
      <c r="R49" s="24" t="str">
        <f aca="false">IF($Q49="","",IF($Q49=$K49,"車検",IF($Q49=$L49,"自賠責",IF($Q49=$M49,"任意保険",IF($Q49=$X49,"12か月点検",IF($Q49=$Y49,"特定自主検査","月例自主検査"))))))</f>
        <v/>
      </c>
      <c r="S49" s="25" t="str">
        <f aca="true">IF($Q49="","",$Q49-TODAY())</f>
        <v/>
      </c>
      <c r="T49" s="24" t="str">
        <f aca="true">IF($B49="","",IF($Q49="","期限 未設定",$R49&amp;IF(TODAY()&gt;$Q49," 期限切れ "&amp;TEXT(TODAY()-$Q49,"0")&amp;"日"," あと"&amp;TEXT($Q49-TODAY(),"0")&amp;"日")))</f>
        <v/>
      </c>
      <c r="U49" s="26"/>
      <c r="V49" s="27"/>
      <c r="X49" s="28" t="str">
        <f aca="false">IF($N49="","",EDATE($N49,12))</f>
        <v/>
      </c>
      <c r="Y49" s="28" t="str">
        <f aca="false">IF(OR($J49&lt;&gt;"○",$O49=""),"",EDATE($O49,12))</f>
        <v/>
      </c>
      <c r="Z49" s="28" t="str">
        <f aca="false">IF(OR($J49&lt;&gt;"○",$P49=""),"",EDATE($P49,1))</f>
        <v/>
      </c>
    </row>
    <row r="50" customFormat="false" ht="15" hidden="false" customHeight="false" outlineLevel="0" collapsed="false">
      <c r="A50" s="19" t="str">
        <f aca="false">IF($B50="","",COUNTA($B$7:$B50))</f>
        <v/>
      </c>
      <c r="B50" s="20"/>
      <c r="C50" s="20"/>
      <c r="D50" s="20"/>
      <c r="E50" s="20"/>
      <c r="F50" s="20"/>
      <c r="G50" s="20"/>
      <c r="H50" s="20"/>
      <c r="I50" s="21"/>
      <c r="J50" s="21"/>
      <c r="K50" s="22"/>
      <c r="L50" s="22"/>
      <c r="M50" s="22"/>
      <c r="N50" s="22"/>
      <c r="O50" s="22"/>
      <c r="P50" s="22"/>
      <c r="Q50" s="23" t="str">
        <f aca="false">IF($B50="","",IF(MIN($K50,$L50,$M50,$X50,$Y50,$Z50)=0,"",MIN($K50,$L50,$M50,$X50,$Y50,$Z50)))</f>
        <v/>
      </c>
      <c r="R50" s="24" t="str">
        <f aca="false">IF($Q50="","",IF($Q50=$K50,"車検",IF($Q50=$L50,"自賠責",IF($Q50=$M50,"任意保険",IF($Q50=$X50,"12か月点検",IF($Q50=$Y50,"特定自主検査","月例自主検査"))))))</f>
        <v/>
      </c>
      <c r="S50" s="25" t="str">
        <f aca="true">IF($Q50="","",$Q50-TODAY())</f>
        <v/>
      </c>
      <c r="T50" s="24" t="str">
        <f aca="true">IF($B50="","",IF($Q50="","期限 未設定",$R50&amp;IF(TODAY()&gt;$Q50," 期限切れ "&amp;TEXT(TODAY()-$Q50,"0")&amp;"日"," あと"&amp;TEXT($Q50-TODAY(),"0")&amp;"日")))</f>
        <v/>
      </c>
      <c r="U50" s="26"/>
      <c r="V50" s="27"/>
      <c r="X50" s="28" t="str">
        <f aca="false">IF($N50="","",EDATE($N50,12))</f>
        <v/>
      </c>
      <c r="Y50" s="28" t="str">
        <f aca="false">IF(OR($J50&lt;&gt;"○",$O50=""),"",EDATE($O50,12))</f>
        <v/>
      </c>
      <c r="Z50" s="28" t="str">
        <f aca="false">IF(OR($J50&lt;&gt;"○",$P50=""),"",EDATE($P50,1))</f>
        <v/>
      </c>
    </row>
    <row r="51" customFormat="false" ht="15" hidden="false" customHeight="false" outlineLevel="0" collapsed="false">
      <c r="A51" s="19" t="str">
        <f aca="false">IF($B51="","",COUNTA($B$7:$B51))</f>
        <v/>
      </c>
      <c r="B51" s="20"/>
      <c r="C51" s="20"/>
      <c r="D51" s="20"/>
      <c r="E51" s="20"/>
      <c r="F51" s="20"/>
      <c r="G51" s="20"/>
      <c r="H51" s="20"/>
      <c r="I51" s="21"/>
      <c r="J51" s="21"/>
      <c r="K51" s="22"/>
      <c r="L51" s="22"/>
      <c r="M51" s="22"/>
      <c r="N51" s="22"/>
      <c r="O51" s="22"/>
      <c r="P51" s="22"/>
      <c r="Q51" s="23" t="str">
        <f aca="false">IF($B51="","",IF(MIN($K51,$L51,$M51,$X51,$Y51,$Z51)=0,"",MIN($K51,$L51,$M51,$X51,$Y51,$Z51)))</f>
        <v/>
      </c>
      <c r="R51" s="24" t="str">
        <f aca="false">IF($Q51="","",IF($Q51=$K51,"車検",IF($Q51=$L51,"自賠責",IF($Q51=$M51,"任意保険",IF($Q51=$X51,"12か月点検",IF($Q51=$Y51,"特定自主検査","月例自主検査"))))))</f>
        <v/>
      </c>
      <c r="S51" s="25" t="str">
        <f aca="true">IF($Q51="","",$Q51-TODAY())</f>
        <v/>
      </c>
      <c r="T51" s="24" t="str">
        <f aca="true">IF($B51="","",IF($Q51="","期限 未設定",$R51&amp;IF(TODAY()&gt;$Q51," 期限切れ "&amp;TEXT(TODAY()-$Q51,"0")&amp;"日"," あと"&amp;TEXT($Q51-TODAY(),"0")&amp;"日")))</f>
        <v/>
      </c>
      <c r="U51" s="26"/>
      <c r="V51" s="27"/>
      <c r="X51" s="28" t="str">
        <f aca="false">IF($N51="","",EDATE($N51,12))</f>
        <v/>
      </c>
      <c r="Y51" s="28" t="str">
        <f aca="false">IF(OR($J51&lt;&gt;"○",$O51=""),"",EDATE($O51,12))</f>
        <v/>
      </c>
      <c r="Z51" s="28" t="str">
        <f aca="false">IF(OR($J51&lt;&gt;"○",$P51=""),"",EDATE($P51,1))</f>
        <v/>
      </c>
    </row>
    <row r="52" customFormat="false" ht="15" hidden="false" customHeight="false" outlineLevel="0" collapsed="false">
      <c r="A52" s="19" t="str">
        <f aca="false">IF($B52="","",COUNTA($B$7:$B52))</f>
        <v/>
      </c>
      <c r="B52" s="20"/>
      <c r="C52" s="20"/>
      <c r="D52" s="20"/>
      <c r="E52" s="20"/>
      <c r="F52" s="20"/>
      <c r="G52" s="20"/>
      <c r="H52" s="20"/>
      <c r="I52" s="21"/>
      <c r="J52" s="21"/>
      <c r="K52" s="22"/>
      <c r="L52" s="22"/>
      <c r="M52" s="22"/>
      <c r="N52" s="22"/>
      <c r="O52" s="22"/>
      <c r="P52" s="22"/>
      <c r="Q52" s="23" t="str">
        <f aca="false">IF($B52="","",IF(MIN($K52,$L52,$M52,$X52,$Y52,$Z52)=0,"",MIN($K52,$L52,$M52,$X52,$Y52,$Z52)))</f>
        <v/>
      </c>
      <c r="R52" s="24" t="str">
        <f aca="false">IF($Q52="","",IF($Q52=$K52,"車検",IF($Q52=$L52,"自賠責",IF($Q52=$M52,"任意保険",IF($Q52=$X52,"12か月点検",IF($Q52=$Y52,"特定自主検査","月例自主検査"))))))</f>
        <v/>
      </c>
      <c r="S52" s="25" t="str">
        <f aca="true">IF($Q52="","",$Q52-TODAY())</f>
        <v/>
      </c>
      <c r="T52" s="24" t="str">
        <f aca="true">IF($B52="","",IF($Q52="","期限 未設定",$R52&amp;IF(TODAY()&gt;$Q52," 期限切れ "&amp;TEXT(TODAY()-$Q52,"0")&amp;"日"," あと"&amp;TEXT($Q52-TODAY(),"0")&amp;"日")))</f>
        <v/>
      </c>
      <c r="U52" s="26"/>
      <c r="V52" s="27"/>
      <c r="X52" s="28" t="str">
        <f aca="false">IF($N52="","",EDATE($N52,12))</f>
        <v/>
      </c>
      <c r="Y52" s="28" t="str">
        <f aca="false">IF(OR($J52&lt;&gt;"○",$O52=""),"",EDATE($O52,12))</f>
        <v/>
      </c>
      <c r="Z52" s="28" t="str">
        <f aca="false">IF(OR($J52&lt;&gt;"○",$P52=""),"",EDATE($P52,1))</f>
        <v/>
      </c>
    </row>
    <row r="53" customFormat="false" ht="15" hidden="false" customHeight="false" outlineLevel="0" collapsed="false">
      <c r="A53" s="19" t="str">
        <f aca="false">IF($B53="","",COUNTA($B$7:$B53))</f>
        <v/>
      </c>
      <c r="B53" s="20"/>
      <c r="C53" s="20"/>
      <c r="D53" s="20"/>
      <c r="E53" s="20"/>
      <c r="F53" s="20"/>
      <c r="G53" s="20"/>
      <c r="H53" s="20"/>
      <c r="I53" s="21"/>
      <c r="J53" s="21"/>
      <c r="K53" s="22"/>
      <c r="L53" s="22"/>
      <c r="M53" s="22"/>
      <c r="N53" s="22"/>
      <c r="O53" s="22"/>
      <c r="P53" s="22"/>
      <c r="Q53" s="23" t="str">
        <f aca="false">IF($B53="","",IF(MIN($K53,$L53,$M53,$X53,$Y53,$Z53)=0,"",MIN($K53,$L53,$M53,$X53,$Y53,$Z53)))</f>
        <v/>
      </c>
      <c r="R53" s="24" t="str">
        <f aca="false">IF($Q53="","",IF($Q53=$K53,"車検",IF($Q53=$L53,"自賠責",IF($Q53=$M53,"任意保険",IF($Q53=$X53,"12か月点検",IF($Q53=$Y53,"特定自主検査","月例自主検査"))))))</f>
        <v/>
      </c>
      <c r="S53" s="25" t="str">
        <f aca="true">IF($Q53="","",$Q53-TODAY())</f>
        <v/>
      </c>
      <c r="T53" s="24" t="str">
        <f aca="true">IF($B53="","",IF($Q53="","期限 未設定",$R53&amp;IF(TODAY()&gt;$Q53," 期限切れ "&amp;TEXT(TODAY()-$Q53,"0")&amp;"日"," あと"&amp;TEXT($Q53-TODAY(),"0")&amp;"日")))</f>
        <v/>
      </c>
      <c r="U53" s="26"/>
      <c r="V53" s="27"/>
      <c r="X53" s="28" t="str">
        <f aca="false">IF($N53="","",EDATE($N53,12))</f>
        <v/>
      </c>
      <c r="Y53" s="28" t="str">
        <f aca="false">IF(OR($J53&lt;&gt;"○",$O53=""),"",EDATE($O53,12))</f>
        <v/>
      </c>
      <c r="Z53" s="28" t="str">
        <f aca="false">IF(OR($J53&lt;&gt;"○",$P53=""),"",EDATE($P53,1))</f>
        <v/>
      </c>
    </row>
    <row r="54" customFormat="false" ht="15" hidden="false" customHeight="false" outlineLevel="0" collapsed="false">
      <c r="A54" s="19" t="str">
        <f aca="false">IF($B54="","",COUNTA($B$7:$B54))</f>
        <v/>
      </c>
      <c r="B54" s="20"/>
      <c r="C54" s="20"/>
      <c r="D54" s="20"/>
      <c r="E54" s="20"/>
      <c r="F54" s="20"/>
      <c r="G54" s="20"/>
      <c r="H54" s="20"/>
      <c r="I54" s="21"/>
      <c r="J54" s="21"/>
      <c r="K54" s="22"/>
      <c r="L54" s="22"/>
      <c r="M54" s="22"/>
      <c r="N54" s="22"/>
      <c r="O54" s="22"/>
      <c r="P54" s="22"/>
      <c r="Q54" s="23" t="str">
        <f aca="false">IF($B54="","",IF(MIN($K54,$L54,$M54,$X54,$Y54,$Z54)=0,"",MIN($K54,$L54,$M54,$X54,$Y54,$Z54)))</f>
        <v/>
      </c>
      <c r="R54" s="24" t="str">
        <f aca="false">IF($Q54="","",IF($Q54=$K54,"車検",IF($Q54=$L54,"自賠責",IF($Q54=$M54,"任意保険",IF($Q54=$X54,"12か月点検",IF($Q54=$Y54,"特定自主検査","月例自主検査"))))))</f>
        <v/>
      </c>
      <c r="S54" s="25" t="str">
        <f aca="true">IF($Q54="","",$Q54-TODAY())</f>
        <v/>
      </c>
      <c r="T54" s="24" t="str">
        <f aca="true">IF($B54="","",IF($Q54="","期限 未設定",$R54&amp;IF(TODAY()&gt;$Q54," 期限切れ "&amp;TEXT(TODAY()-$Q54,"0")&amp;"日"," あと"&amp;TEXT($Q54-TODAY(),"0")&amp;"日")))</f>
        <v/>
      </c>
      <c r="U54" s="26"/>
      <c r="V54" s="27"/>
      <c r="X54" s="28" t="str">
        <f aca="false">IF($N54="","",EDATE($N54,12))</f>
        <v/>
      </c>
      <c r="Y54" s="28" t="str">
        <f aca="false">IF(OR($J54&lt;&gt;"○",$O54=""),"",EDATE($O54,12))</f>
        <v/>
      </c>
      <c r="Z54" s="28" t="str">
        <f aca="false">IF(OR($J54&lt;&gt;"○",$P54=""),"",EDATE($P54,1))</f>
        <v/>
      </c>
    </row>
    <row r="55" customFormat="false" ht="15" hidden="false" customHeight="false" outlineLevel="0" collapsed="false">
      <c r="A55" s="19" t="str">
        <f aca="false">IF($B55="","",COUNTA($B$7:$B55))</f>
        <v/>
      </c>
      <c r="B55" s="20"/>
      <c r="C55" s="20"/>
      <c r="D55" s="20"/>
      <c r="E55" s="20"/>
      <c r="F55" s="20"/>
      <c r="G55" s="20"/>
      <c r="H55" s="20"/>
      <c r="I55" s="21"/>
      <c r="J55" s="21"/>
      <c r="K55" s="22"/>
      <c r="L55" s="22"/>
      <c r="M55" s="22"/>
      <c r="N55" s="22"/>
      <c r="O55" s="22"/>
      <c r="P55" s="22"/>
      <c r="Q55" s="23" t="str">
        <f aca="false">IF($B55="","",IF(MIN($K55,$L55,$M55,$X55,$Y55,$Z55)=0,"",MIN($K55,$L55,$M55,$X55,$Y55,$Z55)))</f>
        <v/>
      </c>
      <c r="R55" s="24" t="str">
        <f aca="false">IF($Q55="","",IF($Q55=$K55,"車検",IF($Q55=$L55,"自賠責",IF($Q55=$M55,"任意保険",IF($Q55=$X55,"12か月点検",IF($Q55=$Y55,"特定自主検査","月例自主検査"))))))</f>
        <v/>
      </c>
      <c r="S55" s="25" t="str">
        <f aca="true">IF($Q55="","",$Q55-TODAY())</f>
        <v/>
      </c>
      <c r="T55" s="24" t="str">
        <f aca="true">IF($B55="","",IF($Q55="","期限 未設定",$R55&amp;IF(TODAY()&gt;$Q55," 期限切れ "&amp;TEXT(TODAY()-$Q55,"0")&amp;"日"," あと"&amp;TEXT($Q55-TODAY(),"0")&amp;"日")))</f>
        <v/>
      </c>
      <c r="U55" s="26"/>
      <c r="V55" s="27"/>
      <c r="X55" s="28" t="str">
        <f aca="false">IF($N55="","",EDATE($N55,12))</f>
        <v/>
      </c>
      <c r="Y55" s="28" t="str">
        <f aca="false">IF(OR($J55&lt;&gt;"○",$O55=""),"",EDATE($O55,12))</f>
        <v/>
      </c>
      <c r="Z55" s="28" t="str">
        <f aca="false">IF(OR($J55&lt;&gt;"○",$P55=""),"",EDATE($P55,1))</f>
        <v/>
      </c>
    </row>
    <row r="56" customFormat="false" ht="15" hidden="false" customHeight="false" outlineLevel="0" collapsed="false">
      <c r="A56" s="19" t="str">
        <f aca="false">IF($B56="","",COUNTA($B$7:$B56))</f>
        <v/>
      </c>
      <c r="B56" s="20"/>
      <c r="C56" s="20"/>
      <c r="D56" s="20"/>
      <c r="E56" s="20"/>
      <c r="F56" s="20"/>
      <c r="G56" s="20"/>
      <c r="H56" s="20"/>
      <c r="I56" s="21"/>
      <c r="J56" s="21"/>
      <c r="K56" s="22"/>
      <c r="L56" s="22"/>
      <c r="M56" s="22"/>
      <c r="N56" s="22"/>
      <c r="O56" s="22"/>
      <c r="P56" s="22"/>
      <c r="Q56" s="23" t="str">
        <f aca="false">IF($B56="","",IF(MIN($K56,$L56,$M56,$X56,$Y56,$Z56)=0,"",MIN($K56,$L56,$M56,$X56,$Y56,$Z56)))</f>
        <v/>
      </c>
      <c r="R56" s="24" t="str">
        <f aca="false">IF($Q56="","",IF($Q56=$K56,"車検",IF($Q56=$L56,"自賠責",IF($Q56=$M56,"任意保険",IF($Q56=$X56,"12か月点検",IF($Q56=$Y56,"特定自主検査","月例自主検査"))))))</f>
        <v/>
      </c>
      <c r="S56" s="25" t="str">
        <f aca="true">IF($Q56="","",$Q56-TODAY())</f>
        <v/>
      </c>
      <c r="T56" s="24" t="str">
        <f aca="true">IF($B56="","",IF($Q56="","期限 未設定",$R56&amp;IF(TODAY()&gt;$Q56," 期限切れ "&amp;TEXT(TODAY()-$Q56,"0")&amp;"日"," あと"&amp;TEXT($Q56-TODAY(),"0")&amp;"日")))</f>
        <v/>
      </c>
      <c r="U56" s="26"/>
      <c r="V56" s="27"/>
      <c r="X56" s="28" t="str">
        <f aca="false">IF($N56="","",EDATE($N56,12))</f>
        <v/>
      </c>
      <c r="Y56" s="28" t="str">
        <f aca="false">IF(OR($J56&lt;&gt;"○",$O56=""),"",EDATE($O56,12))</f>
        <v/>
      </c>
      <c r="Z56" s="28" t="str">
        <f aca="false">IF(OR($J56&lt;&gt;"○",$P56=""),"",EDATE($P56,1))</f>
        <v/>
      </c>
    </row>
    <row r="57" customFormat="false" ht="15" hidden="false" customHeight="false" outlineLevel="0" collapsed="false">
      <c r="A57" s="19" t="str">
        <f aca="false">IF($B57="","",COUNTA($B$7:$B57))</f>
        <v/>
      </c>
      <c r="B57" s="20"/>
      <c r="C57" s="20"/>
      <c r="D57" s="20"/>
      <c r="E57" s="20"/>
      <c r="F57" s="20"/>
      <c r="G57" s="20"/>
      <c r="H57" s="20"/>
      <c r="I57" s="21"/>
      <c r="J57" s="21"/>
      <c r="K57" s="22"/>
      <c r="L57" s="22"/>
      <c r="M57" s="22"/>
      <c r="N57" s="22"/>
      <c r="O57" s="22"/>
      <c r="P57" s="22"/>
      <c r="Q57" s="23" t="str">
        <f aca="false">IF($B57="","",IF(MIN($K57,$L57,$M57,$X57,$Y57,$Z57)=0,"",MIN($K57,$L57,$M57,$X57,$Y57,$Z57)))</f>
        <v/>
      </c>
      <c r="R57" s="24" t="str">
        <f aca="false">IF($Q57="","",IF($Q57=$K57,"車検",IF($Q57=$L57,"自賠責",IF($Q57=$M57,"任意保険",IF($Q57=$X57,"12か月点検",IF($Q57=$Y57,"特定自主検査","月例自主検査"))))))</f>
        <v/>
      </c>
      <c r="S57" s="25" t="str">
        <f aca="true">IF($Q57="","",$Q57-TODAY())</f>
        <v/>
      </c>
      <c r="T57" s="24" t="str">
        <f aca="true">IF($B57="","",IF($Q57="","期限 未設定",$R57&amp;IF(TODAY()&gt;$Q57," 期限切れ "&amp;TEXT(TODAY()-$Q57,"0")&amp;"日"," あと"&amp;TEXT($Q57-TODAY(),"0")&amp;"日")))</f>
        <v/>
      </c>
      <c r="U57" s="26"/>
      <c r="V57" s="27"/>
      <c r="X57" s="28" t="str">
        <f aca="false">IF($N57="","",EDATE($N57,12))</f>
        <v/>
      </c>
      <c r="Y57" s="28" t="str">
        <f aca="false">IF(OR($J57&lt;&gt;"○",$O57=""),"",EDATE($O57,12))</f>
        <v/>
      </c>
      <c r="Z57" s="28" t="str">
        <f aca="false">IF(OR($J57&lt;&gt;"○",$P57=""),"",EDATE($P57,1))</f>
        <v/>
      </c>
    </row>
    <row r="58" customFormat="false" ht="15" hidden="false" customHeight="false" outlineLevel="0" collapsed="false">
      <c r="A58" s="19" t="str">
        <f aca="false">IF($B58="","",COUNTA($B$7:$B58))</f>
        <v/>
      </c>
      <c r="B58" s="20"/>
      <c r="C58" s="20"/>
      <c r="D58" s="20"/>
      <c r="E58" s="20"/>
      <c r="F58" s="20"/>
      <c r="G58" s="20"/>
      <c r="H58" s="20"/>
      <c r="I58" s="21"/>
      <c r="J58" s="21"/>
      <c r="K58" s="22"/>
      <c r="L58" s="22"/>
      <c r="M58" s="22"/>
      <c r="N58" s="22"/>
      <c r="O58" s="22"/>
      <c r="P58" s="22"/>
      <c r="Q58" s="23" t="str">
        <f aca="false">IF($B58="","",IF(MIN($K58,$L58,$M58,$X58,$Y58,$Z58)=0,"",MIN($K58,$L58,$M58,$X58,$Y58,$Z58)))</f>
        <v/>
      </c>
      <c r="R58" s="24" t="str">
        <f aca="false">IF($Q58="","",IF($Q58=$K58,"車検",IF($Q58=$L58,"自賠責",IF($Q58=$M58,"任意保険",IF($Q58=$X58,"12か月点検",IF($Q58=$Y58,"特定自主検査","月例自主検査"))))))</f>
        <v/>
      </c>
      <c r="S58" s="25" t="str">
        <f aca="true">IF($Q58="","",$Q58-TODAY())</f>
        <v/>
      </c>
      <c r="T58" s="24" t="str">
        <f aca="true">IF($B58="","",IF($Q58="","期限 未設定",$R58&amp;IF(TODAY()&gt;$Q58," 期限切れ "&amp;TEXT(TODAY()-$Q58,"0")&amp;"日"," あと"&amp;TEXT($Q58-TODAY(),"0")&amp;"日")))</f>
        <v/>
      </c>
      <c r="U58" s="26"/>
      <c r="V58" s="27"/>
      <c r="X58" s="28" t="str">
        <f aca="false">IF($N58="","",EDATE($N58,12))</f>
        <v/>
      </c>
      <c r="Y58" s="28" t="str">
        <f aca="false">IF(OR($J58&lt;&gt;"○",$O58=""),"",EDATE($O58,12))</f>
        <v/>
      </c>
      <c r="Z58" s="28" t="str">
        <f aca="false">IF(OR($J58&lt;&gt;"○",$P58=""),"",EDATE($P58,1))</f>
        <v/>
      </c>
    </row>
    <row r="59" customFormat="false" ht="15" hidden="false" customHeight="false" outlineLevel="0" collapsed="false">
      <c r="A59" s="19" t="str">
        <f aca="false">IF($B59="","",COUNTA($B$7:$B59))</f>
        <v/>
      </c>
      <c r="B59" s="20"/>
      <c r="C59" s="20"/>
      <c r="D59" s="20"/>
      <c r="E59" s="20"/>
      <c r="F59" s="20"/>
      <c r="G59" s="20"/>
      <c r="H59" s="20"/>
      <c r="I59" s="21"/>
      <c r="J59" s="21"/>
      <c r="K59" s="22"/>
      <c r="L59" s="22"/>
      <c r="M59" s="22"/>
      <c r="N59" s="22"/>
      <c r="O59" s="22"/>
      <c r="P59" s="22"/>
      <c r="Q59" s="23" t="str">
        <f aca="false">IF($B59="","",IF(MIN($K59,$L59,$M59,$X59,$Y59,$Z59)=0,"",MIN($K59,$L59,$M59,$X59,$Y59,$Z59)))</f>
        <v/>
      </c>
      <c r="R59" s="24" t="str">
        <f aca="false">IF($Q59="","",IF($Q59=$K59,"車検",IF($Q59=$L59,"自賠責",IF($Q59=$M59,"任意保険",IF($Q59=$X59,"12か月点検",IF($Q59=$Y59,"特定自主検査","月例自主検査"))))))</f>
        <v/>
      </c>
      <c r="S59" s="25" t="str">
        <f aca="true">IF($Q59="","",$Q59-TODAY())</f>
        <v/>
      </c>
      <c r="T59" s="24" t="str">
        <f aca="true">IF($B59="","",IF($Q59="","期限 未設定",$R59&amp;IF(TODAY()&gt;$Q59," 期限切れ "&amp;TEXT(TODAY()-$Q59,"0")&amp;"日"," あと"&amp;TEXT($Q59-TODAY(),"0")&amp;"日")))</f>
        <v/>
      </c>
      <c r="U59" s="26"/>
      <c r="V59" s="27"/>
      <c r="X59" s="28" t="str">
        <f aca="false">IF($N59="","",EDATE($N59,12))</f>
        <v/>
      </c>
      <c r="Y59" s="28" t="str">
        <f aca="false">IF(OR($J59&lt;&gt;"○",$O59=""),"",EDATE($O59,12))</f>
        <v/>
      </c>
      <c r="Z59" s="28" t="str">
        <f aca="false">IF(OR($J59&lt;&gt;"○",$P59=""),"",EDATE($P59,1))</f>
        <v/>
      </c>
    </row>
    <row r="60" customFormat="false" ht="15" hidden="false" customHeight="false" outlineLevel="0" collapsed="false">
      <c r="A60" s="19" t="str">
        <f aca="false">IF($B60="","",COUNTA($B$7:$B60))</f>
        <v/>
      </c>
      <c r="B60" s="20"/>
      <c r="C60" s="20"/>
      <c r="D60" s="20"/>
      <c r="E60" s="20"/>
      <c r="F60" s="20"/>
      <c r="G60" s="20"/>
      <c r="H60" s="20"/>
      <c r="I60" s="21"/>
      <c r="J60" s="21"/>
      <c r="K60" s="22"/>
      <c r="L60" s="22"/>
      <c r="M60" s="22"/>
      <c r="N60" s="22"/>
      <c r="O60" s="22"/>
      <c r="P60" s="22"/>
      <c r="Q60" s="23" t="str">
        <f aca="false">IF($B60="","",IF(MIN($K60,$L60,$M60,$X60,$Y60,$Z60)=0,"",MIN($K60,$L60,$M60,$X60,$Y60,$Z60)))</f>
        <v/>
      </c>
      <c r="R60" s="24" t="str">
        <f aca="false">IF($Q60="","",IF($Q60=$K60,"車検",IF($Q60=$L60,"自賠責",IF($Q60=$M60,"任意保険",IF($Q60=$X60,"12か月点検",IF($Q60=$Y60,"特定自主検査","月例自主検査"))))))</f>
        <v/>
      </c>
      <c r="S60" s="25" t="str">
        <f aca="true">IF($Q60="","",$Q60-TODAY())</f>
        <v/>
      </c>
      <c r="T60" s="24" t="str">
        <f aca="true">IF($B60="","",IF($Q60="","期限 未設定",$R60&amp;IF(TODAY()&gt;$Q60," 期限切れ "&amp;TEXT(TODAY()-$Q60,"0")&amp;"日"," あと"&amp;TEXT($Q60-TODAY(),"0")&amp;"日")))</f>
        <v/>
      </c>
      <c r="U60" s="26"/>
      <c r="V60" s="27"/>
      <c r="X60" s="28" t="str">
        <f aca="false">IF($N60="","",EDATE($N60,12))</f>
        <v/>
      </c>
      <c r="Y60" s="28" t="str">
        <f aca="false">IF(OR($J60&lt;&gt;"○",$O60=""),"",EDATE($O60,12))</f>
        <v/>
      </c>
      <c r="Z60" s="28" t="str">
        <f aca="false">IF(OR($J60&lt;&gt;"○",$P60=""),"",EDATE($P60,1))</f>
        <v/>
      </c>
    </row>
    <row r="61" customFormat="false" ht="15" hidden="false" customHeight="false" outlineLevel="0" collapsed="false">
      <c r="A61" s="19" t="str">
        <f aca="false">IF($B61="","",COUNTA($B$7:$B61))</f>
        <v/>
      </c>
      <c r="B61" s="20"/>
      <c r="C61" s="20"/>
      <c r="D61" s="20"/>
      <c r="E61" s="20"/>
      <c r="F61" s="20"/>
      <c r="G61" s="20"/>
      <c r="H61" s="20"/>
      <c r="I61" s="21"/>
      <c r="J61" s="21"/>
      <c r="K61" s="22"/>
      <c r="L61" s="22"/>
      <c r="M61" s="22"/>
      <c r="N61" s="22"/>
      <c r="O61" s="22"/>
      <c r="P61" s="22"/>
      <c r="Q61" s="23" t="str">
        <f aca="false">IF($B61="","",IF(MIN($K61,$L61,$M61,$X61,$Y61,$Z61)=0,"",MIN($K61,$L61,$M61,$X61,$Y61,$Z61)))</f>
        <v/>
      </c>
      <c r="R61" s="24" t="str">
        <f aca="false">IF($Q61="","",IF($Q61=$K61,"車検",IF($Q61=$L61,"自賠責",IF($Q61=$M61,"任意保険",IF($Q61=$X61,"12か月点検",IF($Q61=$Y61,"特定自主検査","月例自主検査"))))))</f>
        <v/>
      </c>
      <c r="S61" s="25" t="str">
        <f aca="true">IF($Q61="","",$Q61-TODAY())</f>
        <v/>
      </c>
      <c r="T61" s="24" t="str">
        <f aca="true">IF($B61="","",IF($Q61="","期限 未設定",$R61&amp;IF(TODAY()&gt;$Q61," 期限切れ "&amp;TEXT(TODAY()-$Q61,"0")&amp;"日"," あと"&amp;TEXT($Q61-TODAY(),"0")&amp;"日")))</f>
        <v/>
      </c>
      <c r="U61" s="26"/>
      <c r="V61" s="27"/>
      <c r="X61" s="28" t="str">
        <f aca="false">IF($N61="","",EDATE($N61,12))</f>
        <v/>
      </c>
      <c r="Y61" s="28" t="str">
        <f aca="false">IF(OR($J61&lt;&gt;"○",$O61=""),"",EDATE($O61,12))</f>
        <v/>
      </c>
      <c r="Z61" s="28" t="str">
        <f aca="false">IF(OR($J61&lt;&gt;"○",$P61=""),"",EDATE($P61,1))</f>
        <v/>
      </c>
    </row>
    <row r="62" customFormat="false" ht="15" hidden="false" customHeight="false" outlineLevel="0" collapsed="false">
      <c r="A62" s="19" t="str">
        <f aca="false">IF($B62="","",COUNTA($B$7:$B62))</f>
        <v/>
      </c>
      <c r="B62" s="20"/>
      <c r="C62" s="20"/>
      <c r="D62" s="20"/>
      <c r="E62" s="20"/>
      <c r="F62" s="20"/>
      <c r="G62" s="20"/>
      <c r="H62" s="20"/>
      <c r="I62" s="21"/>
      <c r="J62" s="21"/>
      <c r="K62" s="22"/>
      <c r="L62" s="22"/>
      <c r="M62" s="22"/>
      <c r="N62" s="22"/>
      <c r="O62" s="22"/>
      <c r="P62" s="22"/>
      <c r="Q62" s="23" t="str">
        <f aca="false">IF($B62="","",IF(MIN($K62,$L62,$M62,$X62,$Y62,$Z62)=0,"",MIN($K62,$L62,$M62,$X62,$Y62,$Z62)))</f>
        <v/>
      </c>
      <c r="R62" s="24" t="str">
        <f aca="false">IF($Q62="","",IF($Q62=$K62,"車検",IF($Q62=$L62,"自賠責",IF($Q62=$M62,"任意保険",IF($Q62=$X62,"12か月点検",IF($Q62=$Y62,"特定自主検査","月例自主検査"))))))</f>
        <v/>
      </c>
      <c r="S62" s="25" t="str">
        <f aca="true">IF($Q62="","",$Q62-TODAY())</f>
        <v/>
      </c>
      <c r="T62" s="24" t="str">
        <f aca="true">IF($B62="","",IF($Q62="","期限 未設定",$R62&amp;IF(TODAY()&gt;$Q62," 期限切れ "&amp;TEXT(TODAY()-$Q62,"0")&amp;"日"," あと"&amp;TEXT($Q62-TODAY(),"0")&amp;"日")))</f>
        <v/>
      </c>
      <c r="U62" s="26"/>
      <c r="V62" s="27"/>
      <c r="X62" s="28" t="str">
        <f aca="false">IF($N62="","",EDATE($N62,12))</f>
        <v/>
      </c>
      <c r="Y62" s="28" t="str">
        <f aca="false">IF(OR($J62&lt;&gt;"○",$O62=""),"",EDATE($O62,12))</f>
        <v/>
      </c>
      <c r="Z62" s="28" t="str">
        <f aca="false">IF(OR($J62&lt;&gt;"○",$P62=""),"",EDATE($P62,1))</f>
        <v/>
      </c>
    </row>
    <row r="63" customFormat="false" ht="15" hidden="false" customHeight="false" outlineLevel="0" collapsed="false">
      <c r="A63" s="19" t="str">
        <f aca="false">IF($B63="","",COUNTA($B$7:$B63))</f>
        <v/>
      </c>
      <c r="B63" s="20"/>
      <c r="C63" s="20"/>
      <c r="D63" s="20"/>
      <c r="E63" s="20"/>
      <c r="F63" s="20"/>
      <c r="G63" s="20"/>
      <c r="H63" s="20"/>
      <c r="I63" s="21"/>
      <c r="J63" s="21"/>
      <c r="K63" s="22"/>
      <c r="L63" s="22"/>
      <c r="M63" s="22"/>
      <c r="N63" s="22"/>
      <c r="O63" s="22"/>
      <c r="P63" s="22"/>
      <c r="Q63" s="23" t="str">
        <f aca="false">IF($B63="","",IF(MIN($K63,$L63,$M63,$X63,$Y63,$Z63)=0,"",MIN($K63,$L63,$M63,$X63,$Y63,$Z63)))</f>
        <v/>
      </c>
      <c r="R63" s="24" t="str">
        <f aca="false">IF($Q63="","",IF($Q63=$K63,"車検",IF($Q63=$L63,"自賠責",IF($Q63=$M63,"任意保険",IF($Q63=$X63,"12か月点検",IF($Q63=$Y63,"特定自主検査","月例自主検査"))))))</f>
        <v/>
      </c>
      <c r="S63" s="25" t="str">
        <f aca="true">IF($Q63="","",$Q63-TODAY())</f>
        <v/>
      </c>
      <c r="T63" s="24" t="str">
        <f aca="true">IF($B63="","",IF($Q63="","期限 未設定",$R63&amp;IF(TODAY()&gt;$Q63," 期限切れ "&amp;TEXT(TODAY()-$Q63,"0")&amp;"日"," あと"&amp;TEXT($Q63-TODAY(),"0")&amp;"日")))</f>
        <v/>
      </c>
      <c r="U63" s="26"/>
      <c r="V63" s="27"/>
      <c r="X63" s="28" t="str">
        <f aca="false">IF($N63="","",EDATE($N63,12))</f>
        <v/>
      </c>
      <c r="Y63" s="28" t="str">
        <f aca="false">IF(OR($J63&lt;&gt;"○",$O63=""),"",EDATE($O63,12))</f>
        <v/>
      </c>
      <c r="Z63" s="28" t="str">
        <f aca="false">IF(OR($J63&lt;&gt;"○",$P63=""),"",EDATE($P63,1))</f>
        <v/>
      </c>
    </row>
    <row r="64" customFormat="false" ht="15" hidden="false" customHeight="false" outlineLevel="0" collapsed="false">
      <c r="A64" s="19" t="str">
        <f aca="false">IF($B64="","",COUNTA($B$7:$B64))</f>
        <v/>
      </c>
      <c r="B64" s="20"/>
      <c r="C64" s="20"/>
      <c r="D64" s="20"/>
      <c r="E64" s="20"/>
      <c r="F64" s="20"/>
      <c r="G64" s="20"/>
      <c r="H64" s="20"/>
      <c r="I64" s="21"/>
      <c r="J64" s="21"/>
      <c r="K64" s="22"/>
      <c r="L64" s="22"/>
      <c r="M64" s="22"/>
      <c r="N64" s="22"/>
      <c r="O64" s="22"/>
      <c r="P64" s="22"/>
      <c r="Q64" s="23" t="str">
        <f aca="false">IF($B64="","",IF(MIN($K64,$L64,$M64,$X64,$Y64,$Z64)=0,"",MIN($K64,$L64,$M64,$X64,$Y64,$Z64)))</f>
        <v/>
      </c>
      <c r="R64" s="24" t="str">
        <f aca="false">IF($Q64="","",IF($Q64=$K64,"車検",IF($Q64=$L64,"自賠責",IF($Q64=$M64,"任意保険",IF($Q64=$X64,"12か月点検",IF($Q64=$Y64,"特定自主検査","月例自主検査"))))))</f>
        <v/>
      </c>
      <c r="S64" s="25" t="str">
        <f aca="true">IF($Q64="","",$Q64-TODAY())</f>
        <v/>
      </c>
      <c r="T64" s="24" t="str">
        <f aca="true">IF($B64="","",IF($Q64="","期限 未設定",$R64&amp;IF(TODAY()&gt;$Q64," 期限切れ "&amp;TEXT(TODAY()-$Q64,"0")&amp;"日"," あと"&amp;TEXT($Q64-TODAY(),"0")&amp;"日")))</f>
        <v/>
      </c>
      <c r="U64" s="26"/>
      <c r="V64" s="27"/>
      <c r="X64" s="28" t="str">
        <f aca="false">IF($N64="","",EDATE($N64,12))</f>
        <v/>
      </c>
      <c r="Y64" s="28" t="str">
        <f aca="false">IF(OR($J64&lt;&gt;"○",$O64=""),"",EDATE($O64,12))</f>
        <v/>
      </c>
      <c r="Z64" s="28" t="str">
        <f aca="false">IF(OR($J64&lt;&gt;"○",$P64=""),"",EDATE($P64,1))</f>
        <v/>
      </c>
    </row>
    <row r="65" customFormat="false" ht="15" hidden="false" customHeight="false" outlineLevel="0" collapsed="false">
      <c r="A65" s="19" t="str">
        <f aca="false">IF($B65="","",COUNTA($B$7:$B65))</f>
        <v/>
      </c>
      <c r="B65" s="20"/>
      <c r="C65" s="20"/>
      <c r="D65" s="20"/>
      <c r="E65" s="20"/>
      <c r="F65" s="20"/>
      <c r="G65" s="20"/>
      <c r="H65" s="20"/>
      <c r="I65" s="21"/>
      <c r="J65" s="21"/>
      <c r="K65" s="22"/>
      <c r="L65" s="22"/>
      <c r="M65" s="22"/>
      <c r="N65" s="22"/>
      <c r="O65" s="22"/>
      <c r="P65" s="22"/>
      <c r="Q65" s="23" t="str">
        <f aca="false">IF($B65="","",IF(MIN($K65,$L65,$M65,$X65,$Y65,$Z65)=0,"",MIN($K65,$L65,$M65,$X65,$Y65,$Z65)))</f>
        <v/>
      </c>
      <c r="R65" s="24" t="str">
        <f aca="false">IF($Q65="","",IF($Q65=$K65,"車検",IF($Q65=$L65,"自賠責",IF($Q65=$M65,"任意保険",IF($Q65=$X65,"12か月点検",IF($Q65=$Y65,"特定自主検査","月例自主検査"))))))</f>
        <v/>
      </c>
      <c r="S65" s="25" t="str">
        <f aca="true">IF($Q65="","",$Q65-TODAY())</f>
        <v/>
      </c>
      <c r="T65" s="24" t="str">
        <f aca="true">IF($B65="","",IF($Q65="","期限 未設定",$R65&amp;IF(TODAY()&gt;$Q65," 期限切れ "&amp;TEXT(TODAY()-$Q65,"0")&amp;"日"," あと"&amp;TEXT($Q65-TODAY(),"0")&amp;"日")))</f>
        <v/>
      </c>
      <c r="U65" s="26"/>
      <c r="V65" s="27"/>
      <c r="X65" s="28" t="str">
        <f aca="false">IF($N65="","",EDATE($N65,12))</f>
        <v/>
      </c>
      <c r="Y65" s="28" t="str">
        <f aca="false">IF(OR($J65&lt;&gt;"○",$O65=""),"",EDATE($O65,12))</f>
        <v/>
      </c>
      <c r="Z65" s="28" t="str">
        <f aca="false">IF(OR($J65&lt;&gt;"○",$P65=""),"",EDATE($P65,1))</f>
        <v/>
      </c>
    </row>
    <row r="66" customFormat="false" ht="15" hidden="false" customHeight="false" outlineLevel="0" collapsed="false">
      <c r="A66" s="29" t="str">
        <f aca="false">IF($B66="","",COUNTA($B$7:$B66))</f>
        <v/>
      </c>
      <c r="B66" s="30"/>
      <c r="C66" s="30"/>
      <c r="D66" s="30"/>
      <c r="E66" s="30"/>
      <c r="F66" s="30"/>
      <c r="G66" s="30"/>
      <c r="H66" s="30"/>
      <c r="I66" s="31"/>
      <c r="J66" s="31"/>
      <c r="K66" s="32"/>
      <c r="L66" s="32"/>
      <c r="M66" s="32"/>
      <c r="N66" s="32"/>
      <c r="O66" s="32"/>
      <c r="P66" s="32"/>
      <c r="Q66" s="33" t="str">
        <f aca="false">IF($B66="","",IF(MIN($K66,$L66,$M66,$X66,$Y66,$Z66)=0,"",MIN($K66,$L66,$M66,$X66,$Y66,$Z66)))</f>
        <v/>
      </c>
      <c r="R66" s="34" t="str">
        <f aca="false">IF($Q66="","",IF($Q66=$K66,"車検",IF($Q66=$L66,"自賠責",IF($Q66=$M66,"任意保険",IF($Q66=$X66,"12か月点検",IF($Q66=$Y66,"特定自主検査","月例自主検査"))))))</f>
        <v/>
      </c>
      <c r="S66" s="35" t="str">
        <f aca="true">IF($Q66="","",$Q66-TODAY())</f>
        <v/>
      </c>
      <c r="T66" s="34" t="str">
        <f aca="true">IF($B66="","",IF($Q66="","期限 未設定",$R66&amp;IF(TODAY()&gt;$Q66," 期限切れ "&amp;TEXT(TODAY()-$Q66,"0")&amp;"日"," あと"&amp;TEXT($Q66-TODAY(),"0")&amp;"日")))</f>
        <v/>
      </c>
      <c r="U66" s="36"/>
      <c r="V66" s="37"/>
      <c r="X66" s="28" t="str">
        <f aca="false">IF($N66="","",EDATE($N66,12))</f>
        <v/>
      </c>
      <c r="Y66" s="28" t="str">
        <f aca="false">IF(OR($J66&lt;&gt;"○",$O66=""),"",EDATE($O66,12))</f>
        <v/>
      </c>
      <c r="Z66" s="28" t="str">
        <f aca="false">IF(OR($J66&lt;&gt;"○",$P66=""),"",EDATE($P66,1))</f>
        <v/>
      </c>
    </row>
  </sheetData>
  <autoFilter ref="A6:V66"/>
  <mergeCells count="11">
    <mergeCell ref="A1:V1"/>
    <mergeCell ref="A3:B3"/>
    <mergeCell ref="C3:F3"/>
    <mergeCell ref="G3:H3"/>
    <mergeCell ref="I3:M3"/>
    <mergeCell ref="N3:O3"/>
    <mergeCell ref="P3:V3"/>
    <mergeCell ref="A4:B4"/>
    <mergeCell ref="C4:F4"/>
    <mergeCell ref="G4:H4"/>
    <mergeCell ref="I4:V4"/>
  </mergeCells>
  <conditionalFormatting sqref="A7:V66">
    <cfRule type="expression" priority="2" aboveAverage="0" equalAverage="0" bottom="0" percent="0" rank="0" text="" dxfId="5">
      <formula>AND($B7&lt;&gt;"",$I7="廃車・売却")</formula>
    </cfRule>
    <cfRule type="expression" priority="3" aboveAverage="0" equalAverage="0" bottom="0" percent="0" rank="0" text="" dxfId="6">
      <formula>AND($B7&lt;&gt;"",ISNUMBER($S7),$S7&lt;=30)</formula>
    </cfRule>
    <cfRule type="expression" priority="4" aboveAverage="0" equalAverage="0" bottom="0" percent="0" rank="0" text="" dxfId="7">
      <formula>AND($B7&lt;&gt;"",ISNUMBER($S7),$S7&lt;=60)</formula>
    </cfRule>
  </conditionalFormatting>
  <conditionalFormatting sqref="J7:J66">
    <cfRule type="expression" priority="5" aboveAverage="0" equalAverage="0" bottom="0" percent="0" rank="0" text="" dxfId="8">
      <formula>$J7="○"</formula>
    </cfRule>
  </conditionalFormatting>
  <dataValidations count="3">
    <dataValidation allowBlank="true" errorStyle="stop" operator="between" showDropDown="false" showErrorMessage="false" showInputMessage="false" sqref="D7:D66" type="list">
      <formula1>マスタ!$A$4:$A$10</formula1>
      <formula2>0</formula2>
    </dataValidation>
    <dataValidation allowBlank="true" errorStyle="stop" operator="between" showDropDown="false" showErrorMessage="false" showInputMessage="false" sqref="I7:I66" type="list">
      <formula1>マスタ!$C$4:$C$7</formula1>
      <formula2>0</formula2>
    </dataValidation>
    <dataValidation allowBlank="true" errorStyle="stop" operator="between" showDropDown="false" showErrorMessage="false" showInputMessage="false" sqref="J7:J66" type="list">
      <formula1>マスタ!$E$4:$E$5</formula1>
      <formula2>0</formula2>
    </dataValidation>
  </dataValidation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5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0"/>
    <col collapsed="false" customWidth="true" hidden="false" outlineLevel="0" max="3" min="3" style="0" width="20"/>
    <col collapsed="false" customWidth="true" hidden="false" outlineLevel="0" max="4" min="4" style="0" width="11"/>
    <col collapsed="false" customWidth="true" hidden="false" outlineLevel="0" max="6" min="5" style="0" width="20"/>
    <col collapsed="false" customWidth="true" hidden="false" outlineLevel="0" max="7" min="7" style="0" width="11"/>
    <col collapsed="false" customWidth="true" hidden="false" outlineLevel="0" max="8" min="8" style="0" width="12"/>
    <col collapsed="false" customWidth="true" hidden="false" outlineLevel="0" max="9" min="9" style="0" width="40"/>
    <col collapsed="false" customWidth="true" hidden="false" outlineLevel="0" max="10" min="10" style="0" width="18"/>
  </cols>
  <sheetData>
    <row r="1" customFormat="false" ht="25.5" hidden="false" customHeight="true" outlineLevel="0" collapsed="false">
      <c r="A1" s="7" t="s">
        <v>83</v>
      </c>
      <c r="B1" s="7"/>
      <c r="C1" s="7"/>
      <c r="D1" s="7"/>
      <c r="E1" s="7"/>
      <c r="F1" s="7"/>
      <c r="G1" s="7"/>
      <c r="H1" s="7"/>
      <c r="I1" s="7"/>
      <c r="J1" s="7"/>
    </row>
    <row r="3" customFormat="false" ht="19.5" hidden="false" customHeight="true" outlineLevel="0" collapsed="false">
      <c r="A3" s="8" t="s">
        <v>59</v>
      </c>
      <c r="B3" s="8"/>
      <c r="C3" s="9"/>
      <c r="D3" s="9"/>
      <c r="E3" s="9"/>
      <c r="F3" s="10" t="s">
        <v>61</v>
      </c>
      <c r="G3" s="11"/>
      <c r="H3" s="11"/>
      <c r="I3" s="11"/>
      <c r="J3" s="11"/>
    </row>
    <row r="4" customFormat="false" ht="19.5" hidden="false" customHeight="true" outlineLevel="0" collapsed="false">
      <c r="A4" s="12" t="s">
        <v>62</v>
      </c>
      <c r="B4" s="12"/>
      <c r="C4" s="13"/>
      <c r="D4" s="13"/>
      <c r="E4" s="13"/>
      <c r="F4" s="14" t="s">
        <v>63</v>
      </c>
      <c r="G4" s="15"/>
      <c r="H4" s="15"/>
      <c r="I4" s="15"/>
      <c r="J4" s="15"/>
    </row>
    <row r="6" customFormat="false" ht="30" hidden="false" customHeight="true" outlineLevel="0" collapsed="false">
      <c r="A6" s="16" t="s">
        <v>18</v>
      </c>
      <c r="B6" s="17" t="s">
        <v>64</v>
      </c>
      <c r="C6" s="17" t="s">
        <v>65</v>
      </c>
      <c r="D6" s="17" t="s">
        <v>84</v>
      </c>
      <c r="E6" s="17" t="s">
        <v>85</v>
      </c>
      <c r="F6" s="17" t="s">
        <v>86</v>
      </c>
      <c r="G6" s="17" t="s">
        <v>82</v>
      </c>
      <c r="H6" s="17" t="s">
        <v>87</v>
      </c>
      <c r="I6" s="17" t="s">
        <v>88</v>
      </c>
      <c r="J6" s="18" t="s">
        <v>63</v>
      </c>
    </row>
    <row r="7" customFormat="false" ht="15" hidden="false" customHeight="false" outlineLevel="0" collapsed="false">
      <c r="A7" s="19" t="str">
        <f aca="false">IF($B7="","",COUNTA($B$7:$B7))</f>
        <v/>
      </c>
      <c r="B7" s="20"/>
      <c r="C7" s="38" t="str">
        <f aca="false">IFERROR(VLOOKUP($B7,車両台帳!$B$7:$V$66,2,0),"")</f>
        <v/>
      </c>
      <c r="D7" s="22"/>
      <c r="E7" s="20"/>
      <c r="F7" s="20"/>
      <c r="G7" s="26"/>
      <c r="H7" s="26"/>
      <c r="I7" s="20"/>
      <c r="J7" s="27"/>
    </row>
    <row r="8" customFormat="false" ht="15" hidden="false" customHeight="false" outlineLevel="0" collapsed="false">
      <c r="A8" s="19" t="str">
        <f aca="false">IF($B8="","",COUNTA($B$7:$B8))</f>
        <v/>
      </c>
      <c r="B8" s="20"/>
      <c r="C8" s="38" t="str">
        <f aca="false">IFERROR(VLOOKUP($B8,車両台帳!$B$7:$V$66,2,0),"")</f>
        <v/>
      </c>
      <c r="D8" s="22"/>
      <c r="E8" s="20"/>
      <c r="F8" s="20"/>
      <c r="G8" s="26"/>
      <c r="H8" s="26"/>
      <c r="I8" s="20"/>
      <c r="J8" s="27"/>
    </row>
    <row r="9" customFormat="false" ht="15" hidden="false" customHeight="false" outlineLevel="0" collapsed="false">
      <c r="A9" s="19" t="str">
        <f aca="false">IF($B9="","",COUNTA($B$7:$B9))</f>
        <v/>
      </c>
      <c r="B9" s="20"/>
      <c r="C9" s="38" t="str">
        <f aca="false">IFERROR(VLOOKUP($B9,車両台帳!$B$7:$V$66,2,0),"")</f>
        <v/>
      </c>
      <c r="D9" s="22"/>
      <c r="E9" s="20"/>
      <c r="F9" s="20"/>
      <c r="G9" s="26"/>
      <c r="H9" s="26"/>
      <c r="I9" s="20"/>
      <c r="J9" s="27"/>
    </row>
    <row r="10" customFormat="false" ht="15" hidden="false" customHeight="false" outlineLevel="0" collapsed="false">
      <c r="A10" s="19" t="str">
        <f aca="false">IF($B10="","",COUNTA($B$7:$B10))</f>
        <v/>
      </c>
      <c r="B10" s="20"/>
      <c r="C10" s="38" t="str">
        <f aca="false">IFERROR(VLOOKUP($B10,車両台帳!$B$7:$V$66,2,0),"")</f>
        <v/>
      </c>
      <c r="D10" s="22"/>
      <c r="E10" s="20"/>
      <c r="F10" s="20"/>
      <c r="G10" s="26"/>
      <c r="H10" s="26"/>
      <c r="I10" s="20"/>
      <c r="J10" s="27"/>
    </row>
    <row r="11" customFormat="false" ht="15" hidden="false" customHeight="false" outlineLevel="0" collapsed="false">
      <c r="A11" s="19" t="str">
        <f aca="false">IF($B11="","",COUNTA($B$7:$B11))</f>
        <v/>
      </c>
      <c r="B11" s="20"/>
      <c r="C11" s="38" t="str">
        <f aca="false">IFERROR(VLOOKUP($B11,車両台帳!$B$7:$V$66,2,0),"")</f>
        <v/>
      </c>
      <c r="D11" s="22"/>
      <c r="E11" s="20"/>
      <c r="F11" s="20"/>
      <c r="G11" s="26"/>
      <c r="H11" s="26"/>
      <c r="I11" s="20"/>
      <c r="J11" s="27"/>
    </row>
    <row r="12" customFormat="false" ht="15" hidden="false" customHeight="false" outlineLevel="0" collapsed="false">
      <c r="A12" s="19" t="str">
        <f aca="false">IF($B12="","",COUNTA($B$7:$B12))</f>
        <v/>
      </c>
      <c r="B12" s="20"/>
      <c r="C12" s="38" t="str">
        <f aca="false">IFERROR(VLOOKUP($B12,車両台帳!$B$7:$V$66,2,0),"")</f>
        <v/>
      </c>
      <c r="D12" s="22"/>
      <c r="E12" s="20"/>
      <c r="F12" s="20"/>
      <c r="G12" s="26"/>
      <c r="H12" s="26"/>
      <c r="I12" s="20"/>
      <c r="J12" s="27"/>
    </row>
    <row r="13" customFormat="false" ht="15" hidden="false" customHeight="false" outlineLevel="0" collapsed="false">
      <c r="A13" s="19" t="str">
        <f aca="false">IF($B13="","",COUNTA($B$7:$B13))</f>
        <v/>
      </c>
      <c r="B13" s="20"/>
      <c r="C13" s="38" t="str">
        <f aca="false">IFERROR(VLOOKUP($B13,車両台帳!$B$7:$V$66,2,0),"")</f>
        <v/>
      </c>
      <c r="D13" s="22"/>
      <c r="E13" s="20"/>
      <c r="F13" s="20"/>
      <c r="G13" s="26"/>
      <c r="H13" s="26"/>
      <c r="I13" s="20"/>
      <c r="J13" s="27"/>
    </row>
    <row r="14" customFormat="false" ht="15" hidden="false" customHeight="false" outlineLevel="0" collapsed="false">
      <c r="A14" s="19" t="str">
        <f aca="false">IF($B14="","",COUNTA($B$7:$B14))</f>
        <v/>
      </c>
      <c r="B14" s="20"/>
      <c r="C14" s="38" t="str">
        <f aca="false">IFERROR(VLOOKUP($B14,車両台帳!$B$7:$V$66,2,0),"")</f>
        <v/>
      </c>
      <c r="D14" s="22"/>
      <c r="E14" s="20"/>
      <c r="F14" s="20"/>
      <c r="G14" s="26"/>
      <c r="H14" s="26"/>
      <c r="I14" s="20"/>
      <c r="J14" s="27"/>
    </row>
    <row r="15" customFormat="false" ht="15" hidden="false" customHeight="false" outlineLevel="0" collapsed="false">
      <c r="A15" s="19" t="str">
        <f aca="false">IF($B15="","",COUNTA($B$7:$B15))</f>
        <v/>
      </c>
      <c r="B15" s="20"/>
      <c r="C15" s="38" t="str">
        <f aca="false">IFERROR(VLOOKUP($B15,車両台帳!$B$7:$V$66,2,0),"")</f>
        <v/>
      </c>
      <c r="D15" s="22"/>
      <c r="E15" s="20"/>
      <c r="F15" s="20"/>
      <c r="G15" s="26"/>
      <c r="H15" s="26"/>
      <c r="I15" s="20"/>
      <c r="J15" s="27"/>
    </row>
    <row r="16" customFormat="false" ht="15" hidden="false" customHeight="false" outlineLevel="0" collapsed="false">
      <c r="A16" s="19" t="str">
        <f aca="false">IF($B16="","",COUNTA($B$7:$B16))</f>
        <v/>
      </c>
      <c r="B16" s="20"/>
      <c r="C16" s="38" t="str">
        <f aca="false">IFERROR(VLOOKUP($B16,車両台帳!$B$7:$V$66,2,0),"")</f>
        <v/>
      </c>
      <c r="D16" s="22"/>
      <c r="E16" s="20"/>
      <c r="F16" s="20"/>
      <c r="G16" s="26"/>
      <c r="H16" s="26"/>
      <c r="I16" s="20"/>
      <c r="J16" s="27"/>
    </row>
    <row r="17" customFormat="false" ht="15" hidden="false" customHeight="false" outlineLevel="0" collapsed="false">
      <c r="A17" s="19" t="str">
        <f aca="false">IF($B17="","",COUNTA($B$7:$B17))</f>
        <v/>
      </c>
      <c r="B17" s="20"/>
      <c r="C17" s="38" t="str">
        <f aca="false">IFERROR(VLOOKUP($B17,車両台帳!$B$7:$V$66,2,0),"")</f>
        <v/>
      </c>
      <c r="D17" s="22"/>
      <c r="E17" s="20"/>
      <c r="F17" s="20"/>
      <c r="G17" s="26"/>
      <c r="H17" s="26"/>
      <c r="I17" s="20"/>
      <c r="J17" s="27"/>
    </row>
    <row r="18" customFormat="false" ht="15" hidden="false" customHeight="false" outlineLevel="0" collapsed="false">
      <c r="A18" s="19" t="str">
        <f aca="false">IF($B18="","",COUNTA($B$7:$B18))</f>
        <v/>
      </c>
      <c r="B18" s="20"/>
      <c r="C18" s="38" t="str">
        <f aca="false">IFERROR(VLOOKUP($B18,車両台帳!$B$7:$V$66,2,0),"")</f>
        <v/>
      </c>
      <c r="D18" s="22"/>
      <c r="E18" s="20"/>
      <c r="F18" s="20"/>
      <c r="G18" s="26"/>
      <c r="H18" s="26"/>
      <c r="I18" s="20"/>
      <c r="J18" s="27"/>
    </row>
    <row r="19" customFormat="false" ht="15" hidden="false" customHeight="false" outlineLevel="0" collapsed="false">
      <c r="A19" s="19" t="str">
        <f aca="false">IF($B19="","",COUNTA($B$7:$B19))</f>
        <v/>
      </c>
      <c r="B19" s="20"/>
      <c r="C19" s="38" t="str">
        <f aca="false">IFERROR(VLOOKUP($B19,車両台帳!$B$7:$V$66,2,0),"")</f>
        <v/>
      </c>
      <c r="D19" s="22"/>
      <c r="E19" s="20"/>
      <c r="F19" s="20"/>
      <c r="G19" s="26"/>
      <c r="H19" s="26"/>
      <c r="I19" s="20"/>
      <c r="J19" s="27"/>
    </row>
    <row r="20" customFormat="false" ht="15" hidden="false" customHeight="false" outlineLevel="0" collapsed="false">
      <c r="A20" s="19" t="str">
        <f aca="false">IF($B20="","",COUNTA($B$7:$B20))</f>
        <v/>
      </c>
      <c r="B20" s="20"/>
      <c r="C20" s="38" t="str">
        <f aca="false">IFERROR(VLOOKUP($B20,車両台帳!$B$7:$V$66,2,0),"")</f>
        <v/>
      </c>
      <c r="D20" s="22"/>
      <c r="E20" s="20"/>
      <c r="F20" s="20"/>
      <c r="G20" s="26"/>
      <c r="H20" s="26"/>
      <c r="I20" s="20"/>
      <c r="J20" s="27"/>
    </row>
    <row r="21" customFormat="false" ht="15" hidden="false" customHeight="false" outlineLevel="0" collapsed="false">
      <c r="A21" s="19" t="str">
        <f aca="false">IF($B21="","",COUNTA($B$7:$B21))</f>
        <v/>
      </c>
      <c r="B21" s="20"/>
      <c r="C21" s="38" t="str">
        <f aca="false">IFERROR(VLOOKUP($B21,車両台帳!$B$7:$V$66,2,0),"")</f>
        <v/>
      </c>
      <c r="D21" s="22"/>
      <c r="E21" s="20"/>
      <c r="F21" s="20"/>
      <c r="G21" s="26"/>
      <c r="H21" s="26"/>
      <c r="I21" s="20"/>
      <c r="J21" s="27"/>
    </row>
    <row r="22" customFormat="false" ht="15" hidden="false" customHeight="false" outlineLevel="0" collapsed="false">
      <c r="A22" s="19" t="str">
        <f aca="false">IF($B22="","",COUNTA($B$7:$B22))</f>
        <v/>
      </c>
      <c r="B22" s="20"/>
      <c r="C22" s="38" t="str">
        <f aca="false">IFERROR(VLOOKUP($B22,車両台帳!$B$7:$V$66,2,0),"")</f>
        <v/>
      </c>
      <c r="D22" s="22"/>
      <c r="E22" s="20"/>
      <c r="F22" s="20"/>
      <c r="G22" s="26"/>
      <c r="H22" s="26"/>
      <c r="I22" s="20"/>
      <c r="J22" s="27"/>
    </row>
    <row r="23" customFormat="false" ht="15" hidden="false" customHeight="false" outlineLevel="0" collapsed="false">
      <c r="A23" s="19" t="str">
        <f aca="false">IF($B23="","",COUNTA($B$7:$B23))</f>
        <v/>
      </c>
      <c r="B23" s="20"/>
      <c r="C23" s="38" t="str">
        <f aca="false">IFERROR(VLOOKUP($B23,車両台帳!$B$7:$V$66,2,0),"")</f>
        <v/>
      </c>
      <c r="D23" s="22"/>
      <c r="E23" s="20"/>
      <c r="F23" s="20"/>
      <c r="G23" s="26"/>
      <c r="H23" s="26"/>
      <c r="I23" s="20"/>
      <c r="J23" s="27"/>
    </row>
    <row r="24" customFormat="false" ht="15" hidden="false" customHeight="false" outlineLevel="0" collapsed="false">
      <c r="A24" s="19" t="str">
        <f aca="false">IF($B24="","",COUNTA($B$7:$B24))</f>
        <v/>
      </c>
      <c r="B24" s="20"/>
      <c r="C24" s="38" t="str">
        <f aca="false">IFERROR(VLOOKUP($B24,車両台帳!$B$7:$V$66,2,0),"")</f>
        <v/>
      </c>
      <c r="D24" s="22"/>
      <c r="E24" s="20"/>
      <c r="F24" s="20"/>
      <c r="G24" s="26"/>
      <c r="H24" s="26"/>
      <c r="I24" s="20"/>
      <c r="J24" s="27"/>
    </row>
    <row r="25" customFormat="false" ht="15" hidden="false" customHeight="false" outlineLevel="0" collapsed="false">
      <c r="A25" s="19" t="str">
        <f aca="false">IF($B25="","",COUNTA($B$7:$B25))</f>
        <v/>
      </c>
      <c r="B25" s="20"/>
      <c r="C25" s="38" t="str">
        <f aca="false">IFERROR(VLOOKUP($B25,車両台帳!$B$7:$V$66,2,0),"")</f>
        <v/>
      </c>
      <c r="D25" s="22"/>
      <c r="E25" s="20"/>
      <c r="F25" s="20"/>
      <c r="G25" s="26"/>
      <c r="H25" s="26"/>
      <c r="I25" s="20"/>
      <c r="J25" s="27"/>
    </row>
    <row r="26" customFormat="false" ht="15" hidden="false" customHeight="false" outlineLevel="0" collapsed="false">
      <c r="A26" s="19" t="str">
        <f aca="false">IF($B26="","",COUNTA($B$7:$B26))</f>
        <v/>
      </c>
      <c r="B26" s="20"/>
      <c r="C26" s="38" t="str">
        <f aca="false">IFERROR(VLOOKUP($B26,車両台帳!$B$7:$V$66,2,0),"")</f>
        <v/>
      </c>
      <c r="D26" s="22"/>
      <c r="E26" s="20"/>
      <c r="F26" s="20"/>
      <c r="G26" s="26"/>
      <c r="H26" s="26"/>
      <c r="I26" s="20"/>
      <c r="J26" s="27"/>
    </row>
    <row r="27" customFormat="false" ht="15" hidden="false" customHeight="false" outlineLevel="0" collapsed="false">
      <c r="A27" s="19" t="str">
        <f aca="false">IF($B27="","",COUNTA($B$7:$B27))</f>
        <v/>
      </c>
      <c r="B27" s="20"/>
      <c r="C27" s="38" t="str">
        <f aca="false">IFERROR(VLOOKUP($B27,車両台帳!$B$7:$V$66,2,0),"")</f>
        <v/>
      </c>
      <c r="D27" s="22"/>
      <c r="E27" s="20"/>
      <c r="F27" s="20"/>
      <c r="G27" s="26"/>
      <c r="H27" s="26"/>
      <c r="I27" s="20"/>
      <c r="J27" s="27"/>
    </row>
    <row r="28" customFormat="false" ht="15" hidden="false" customHeight="false" outlineLevel="0" collapsed="false">
      <c r="A28" s="19" t="str">
        <f aca="false">IF($B28="","",COUNTA($B$7:$B28))</f>
        <v/>
      </c>
      <c r="B28" s="20"/>
      <c r="C28" s="38" t="str">
        <f aca="false">IFERROR(VLOOKUP($B28,車両台帳!$B$7:$V$66,2,0),"")</f>
        <v/>
      </c>
      <c r="D28" s="22"/>
      <c r="E28" s="20"/>
      <c r="F28" s="20"/>
      <c r="G28" s="26"/>
      <c r="H28" s="26"/>
      <c r="I28" s="20"/>
      <c r="J28" s="27"/>
    </row>
    <row r="29" customFormat="false" ht="15" hidden="false" customHeight="false" outlineLevel="0" collapsed="false">
      <c r="A29" s="19" t="str">
        <f aca="false">IF($B29="","",COUNTA($B$7:$B29))</f>
        <v/>
      </c>
      <c r="B29" s="20"/>
      <c r="C29" s="38" t="str">
        <f aca="false">IFERROR(VLOOKUP($B29,車両台帳!$B$7:$V$66,2,0),"")</f>
        <v/>
      </c>
      <c r="D29" s="22"/>
      <c r="E29" s="20"/>
      <c r="F29" s="20"/>
      <c r="G29" s="26"/>
      <c r="H29" s="26"/>
      <c r="I29" s="20"/>
      <c r="J29" s="27"/>
    </row>
    <row r="30" customFormat="false" ht="15" hidden="false" customHeight="false" outlineLevel="0" collapsed="false">
      <c r="A30" s="19" t="str">
        <f aca="false">IF($B30="","",COUNTA($B$7:$B30))</f>
        <v/>
      </c>
      <c r="B30" s="20"/>
      <c r="C30" s="38" t="str">
        <f aca="false">IFERROR(VLOOKUP($B30,車両台帳!$B$7:$V$66,2,0),"")</f>
        <v/>
      </c>
      <c r="D30" s="22"/>
      <c r="E30" s="20"/>
      <c r="F30" s="20"/>
      <c r="G30" s="26"/>
      <c r="H30" s="26"/>
      <c r="I30" s="20"/>
      <c r="J30" s="27"/>
    </row>
    <row r="31" customFormat="false" ht="15" hidden="false" customHeight="false" outlineLevel="0" collapsed="false">
      <c r="A31" s="19" t="str">
        <f aca="false">IF($B31="","",COUNTA($B$7:$B31))</f>
        <v/>
      </c>
      <c r="B31" s="20"/>
      <c r="C31" s="38" t="str">
        <f aca="false">IFERROR(VLOOKUP($B31,車両台帳!$B$7:$V$66,2,0),"")</f>
        <v/>
      </c>
      <c r="D31" s="22"/>
      <c r="E31" s="20"/>
      <c r="F31" s="20"/>
      <c r="G31" s="26"/>
      <c r="H31" s="26"/>
      <c r="I31" s="20"/>
      <c r="J31" s="27"/>
    </row>
    <row r="32" customFormat="false" ht="15" hidden="false" customHeight="false" outlineLevel="0" collapsed="false">
      <c r="A32" s="19" t="str">
        <f aca="false">IF($B32="","",COUNTA($B$7:$B32))</f>
        <v/>
      </c>
      <c r="B32" s="20"/>
      <c r="C32" s="38" t="str">
        <f aca="false">IFERROR(VLOOKUP($B32,車両台帳!$B$7:$V$66,2,0),"")</f>
        <v/>
      </c>
      <c r="D32" s="22"/>
      <c r="E32" s="20"/>
      <c r="F32" s="20"/>
      <c r="G32" s="26"/>
      <c r="H32" s="26"/>
      <c r="I32" s="20"/>
      <c r="J32" s="27"/>
    </row>
    <row r="33" customFormat="false" ht="15" hidden="false" customHeight="false" outlineLevel="0" collapsed="false">
      <c r="A33" s="19" t="str">
        <f aca="false">IF($B33="","",COUNTA($B$7:$B33))</f>
        <v/>
      </c>
      <c r="B33" s="20"/>
      <c r="C33" s="38" t="str">
        <f aca="false">IFERROR(VLOOKUP($B33,車両台帳!$B$7:$V$66,2,0),"")</f>
        <v/>
      </c>
      <c r="D33" s="22"/>
      <c r="E33" s="20"/>
      <c r="F33" s="20"/>
      <c r="G33" s="26"/>
      <c r="H33" s="26"/>
      <c r="I33" s="20"/>
      <c r="J33" s="27"/>
    </row>
    <row r="34" customFormat="false" ht="15" hidden="false" customHeight="false" outlineLevel="0" collapsed="false">
      <c r="A34" s="19" t="str">
        <f aca="false">IF($B34="","",COUNTA($B$7:$B34))</f>
        <v/>
      </c>
      <c r="B34" s="20"/>
      <c r="C34" s="38" t="str">
        <f aca="false">IFERROR(VLOOKUP($B34,車両台帳!$B$7:$V$66,2,0),"")</f>
        <v/>
      </c>
      <c r="D34" s="22"/>
      <c r="E34" s="20"/>
      <c r="F34" s="20"/>
      <c r="G34" s="26"/>
      <c r="H34" s="26"/>
      <c r="I34" s="20"/>
      <c r="J34" s="27"/>
    </row>
    <row r="35" customFormat="false" ht="15" hidden="false" customHeight="false" outlineLevel="0" collapsed="false">
      <c r="A35" s="19" t="str">
        <f aca="false">IF($B35="","",COUNTA($B$7:$B35))</f>
        <v/>
      </c>
      <c r="B35" s="20"/>
      <c r="C35" s="38" t="str">
        <f aca="false">IFERROR(VLOOKUP($B35,車両台帳!$B$7:$V$66,2,0),"")</f>
        <v/>
      </c>
      <c r="D35" s="22"/>
      <c r="E35" s="20"/>
      <c r="F35" s="20"/>
      <c r="G35" s="26"/>
      <c r="H35" s="26"/>
      <c r="I35" s="20"/>
      <c r="J35" s="27"/>
    </row>
    <row r="36" customFormat="false" ht="15" hidden="false" customHeight="false" outlineLevel="0" collapsed="false">
      <c r="A36" s="19" t="str">
        <f aca="false">IF($B36="","",COUNTA($B$7:$B36))</f>
        <v/>
      </c>
      <c r="B36" s="20"/>
      <c r="C36" s="38" t="str">
        <f aca="false">IFERROR(VLOOKUP($B36,車両台帳!$B$7:$V$66,2,0),"")</f>
        <v/>
      </c>
      <c r="D36" s="22"/>
      <c r="E36" s="20"/>
      <c r="F36" s="20"/>
      <c r="G36" s="26"/>
      <c r="H36" s="26"/>
      <c r="I36" s="20"/>
      <c r="J36" s="27"/>
    </row>
    <row r="37" customFormat="false" ht="15" hidden="false" customHeight="false" outlineLevel="0" collapsed="false">
      <c r="A37" s="19" t="str">
        <f aca="false">IF($B37="","",COUNTA($B$7:$B37))</f>
        <v/>
      </c>
      <c r="B37" s="20"/>
      <c r="C37" s="38" t="str">
        <f aca="false">IFERROR(VLOOKUP($B37,車両台帳!$B$7:$V$66,2,0),"")</f>
        <v/>
      </c>
      <c r="D37" s="22"/>
      <c r="E37" s="20"/>
      <c r="F37" s="20"/>
      <c r="G37" s="26"/>
      <c r="H37" s="26"/>
      <c r="I37" s="20"/>
      <c r="J37" s="27"/>
    </row>
    <row r="38" customFormat="false" ht="15" hidden="false" customHeight="false" outlineLevel="0" collapsed="false">
      <c r="A38" s="19" t="str">
        <f aca="false">IF($B38="","",COUNTA($B$7:$B38))</f>
        <v/>
      </c>
      <c r="B38" s="20"/>
      <c r="C38" s="38" t="str">
        <f aca="false">IFERROR(VLOOKUP($B38,車両台帳!$B$7:$V$66,2,0),"")</f>
        <v/>
      </c>
      <c r="D38" s="22"/>
      <c r="E38" s="20"/>
      <c r="F38" s="20"/>
      <c r="G38" s="26"/>
      <c r="H38" s="26"/>
      <c r="I38" s="20"/>
      <c r="J38" s="27"/>
    </row>
    <row r="39" customFormat="false" ht="15" hidden="false" customHeight="false" outlineLevel="0" collapsed="false">
      <c r="A39" s="19" t="str">
        <f aca="false">IF($B39="","",COUNTA($B$7:$B39))</f>
        <v/>
      </c>
      <c r="B39" s="20"/>
      <c r="C39" s="38" t="str">
        <f aca="false">IFERROR(VLOOKUP($B39,車両台帳!$B$7:$V$66,2,0),"")</f>
        <v/>
      </c>
      <c r="D39" s="22"/>
      <c r="E39" s="20"/>
      <c r="F39" s="20"/>
      <c r="G39" s="26"/>
      <c r="H39" s="26"/>
      <c r="I39" s="20"/>
      <c r="J39" s="27"/>
    </row>
    <row r="40" customFormat="false" ht="15" hidden="false" customHeight="false" outlineLevel="0" collapsed="false">
      <c r="A40" s="19" t="str">
        <f aca="false">IF($B40="","",COUNTA($B$7:$B40))</f>
        <v/>
      </c>
      <c r="B40" s="20"/>
      <c r="C40" s="38" t="str">
        <f aca="false">IFERROR(VLOOKUP($B40,車両台帳!$B$7:$V$66,2,0),"")</f>
        <v/>
      </c>
      <c r="D40" s="22"/>
      <c r="E40" s="20"/>
      <c r="F40" s="20"/>
      <c r="G40" s="26"/>
      <c r="H40" s="26"/>
      <c r="I40" s="20"/>
      <c r="J40" s="27"/>
    </row>
    <row r="41" customFormat="false" ht="15" hidden="false" customHeight="false" outlineLevel="0" collapsed="false">
      <c r="A41" s="19" t="str">
        <f aca="false">IF($B41="","",COUNTA($B$7:$B41))</f>
        <v/>
      </c>
      <c r="B41" s="20"/>
      <c r="C41" s="38" t="str">
        <f aca="false">IFERROR(VLOOKUP($B41,車両台帳!$B$7:$V$66,2,0),"")</f>
        <v/>
      </c>
      <c r="D41" s="22"/>
      <c r="E41" s="20"/>
      <c r="F41" s="20"/>
      <c r="G41" s="26"/>
      <c r="H41" s="26"/>
      <c r="I41" s="20"/>
      <c r="J41" s="27"/>
    </row>
    <row r="42" customFormat="false" ht="15" hidden="false" customHeight="false" outlineLevel="0" collapsed="false">
      <c r="A42" s="19" t="str">
        <f aca="false">IF($B42="","",COUNTA($B$7:$B42))</f>
        <v/>
      </c>
      <c r="B42" s="20"/>
      <c r="C42" s="38" t="str">
        <f aca="false">IFERROR(VLOOKUP($B42,車両台帳!$B$7:$V$66,2,0),"")</f>
        <v/>
      </c>
      <c r="D42" s="22"/>
      <c r="E42" s="20"/>
      <c r="F42" s="20"/>
      <c r="G42" s="26"/>
      <c r="H42" s="26"/>
      <c r="I42" s="20"/>
      <c r="J42" s="27"/>
    </row>
    <row r="43" customFormat="false" ht="15" hidden="false" customHeight="false" outlineLevel="0" collapsed="false">
      <c r="A43" s="19" t="str">
        <f aca="false">IF($B43="","",COUNTA($B$7:$B43))</f>
        <v/>
      </c>
      <c r="B43" s="20"/>
      <c r="C43" s="38" t="str">
        <f aca="false">IFERROR(VLOOKUP($B43,車両台帳!$B$7:$V$66,2,0),"")</f>
        <v/>
      </c>
      <c r="D43" s="22"/>
      <c r="E43" s="20"/>
      <c r="F43" s="20"/>
      <c r="G43" s="26"/>
      <c r="H43" s="26"/>
      <c r="I43" s="20"/>
      <c r="J43" s="27"/>
    </row>
    <row r="44" customFormat="false" ht="15" hidden="false" customHeight="false" outlineLevel="0" collapsed="false">
      <c r="A44" s="19" t="str">
        <f aca="false">IF($B44="","",COUNTA($B$7:$B44))</f>
        <v/>
      </c>
      <c r="B44" s="20"/>
      <c r="C44" s="38" t="str">
        <f aca="false">IFERROR(VLOOKUP($B44,車両台帳!$B$7:$V$66,2,0),"")</f>
        <v/>
      </c>
      <c r="D44" s="22"/>
      <c r="E44" s="20"/>
      <c r="F44" s="20"/>
      <c r="G44" s="26"/>
      <c r="H44" s="26"/>
      <c r="I44" s="20"/>
      <c r="J44" s="27"/>
    </row>
    <row r="45" customFormat="false" ht="15" hidden="false" customHeight="false" outlineLevel="0" collapsed="false">
      <c r="A45" s="19" t="str">
        <f aca="false">IF($B45="","",COUNTA($B$7:$B45))</f>
        <v/>
      </c>
      <c r="B45" s="20"/>
      <c r="C45" s="38" t="str">
        <f aca="false">IFERROR(VLOOKUP($B45,車両台帳!$B$7:$V$66,2,0),"")</f>
        <v/>
      </c>
      <c r="D45" s="22"/>
      <c r="E45" s="20"/>
      <c r="F45" s="20"/>
      <c r="G45" s="26"/>
      <c r="H45" s="26"/>
      <c r="I45" s="20"/>
      <c r="J45" s="27"/>
    </row>
    <row r="46" customFormat="false" ht="15" hidden="false" customHeight="false" outlineLevel="0" collapsed="false">
      <c r="A46" s="19" t="str">
        <f aca="false">IF($B46="","",COUNTA($B$7:$B46))</f>
        <v/>
      </c>
      <c r="B46" s="20"/>
      <c r="C46" s="38" t="str">
        <f aca="false">IFERROR(VLOOKUP($B46,車両台帳!$B$7:$V$66,2,0),"")</f>
        <v/>
      </c>
      <c r="D46" s="22"/>
      <c r="E46" s="20"/>
      <c r="F46" s="20"/>
      <c r="G46" s="26"/>
      <c r="H46" s="26"/>
      <c r="I46" s="20"/>
      <c r="J46" s="27"/>
    </row>
    <row r="47" customFormat="false" ht="15" hidden="false" customHeight="false" outlineLevel="0" collapsed="false">
      <c r="A47" s="19" t="str">
        <f aca="false">IF($B47="","",COUNTA($B$7:$B47))</f>
        <v/>
      </c>
      <c r="B47" s="20"/>
      <c r="C47" s="38" t="str">
        <f aca="false">IFERROR(VLOOKUP($B47,車両台帳!$B$7:$V$66,2,0),"")</f>
        <v/>
      </c>
      <c r="D47" s="22"/>
      <c r="E47" s="20"/>
      <c r="F47" s="20"/>
      <c r="G47" s="26"/>
      <c r="H47" s="26"/>
      <c r="I47" s="20"/>
      <c r="J47" s="27"/>
    </row>
    <row r="48" customFormat="false" ht="15" hidden="false" customHeight="false" outlineLevel="0" collapsed="false">
      <c r="A48" s="19" t="str">
        <f aca="false">IF($B48="","",COUNTA($B$7:$B48))</f>
        <v/>
      </c>
      <c r="B48" s="20"/>
      <c r="C48" s="38" t="str">
        <f aca="false">IFERROR(VLOOKUP($B48,車両台帳!$B$7:$V$66,2,0),"")</f>
        <v/>
      </c>
      <c r="D48" s="22"/>
      <c r="E48" s="20"/>
      <c r="F48" s="20"/>
      <c r="G48" s="26"/>
      <c r="H48" s="26"/>
      <c r="I48" s="20"/>
      <c r="J48" s="27"/>
    </row>
    <row r="49" customFormat="false" ht="15" hidden="false" customHeight="false" outlineLevel="0" collapsed="false">
      <c r="A49" s="19" t="str">
        <f aca="false">IF($B49="","",COUNTA($B$7:$B49))</f>
        <v/>
      </c>
      <c r="B49" s="20"/>
      <c r="C49" s="38" t="str">
        <f aca="false">IFERROR(VLOOKUP($B49,車両台帳!$B$7:$V$66,2,0),"")</f>
        <v/>
      </c>
      <c r="D49" s="22"/>
      <c r="E49" s="20"/>
      <c r="F49" s="20"/>
      <c r="G49" s="26"/>
      <c r="H49" s="26"/>
      <c r="I49" s="20"/>
      <c r="J49" s="27"/>
    </row>
    <row r="50" customFormat="false" ht="15" hidden="false" customHeight="false" outlineLevel="0" collapsed="false">
      <c r="A50" s="19" t="str">
        <f aca="false">IF($B50="","",COUNTA($B$7:$B50))</f>
        <v/>
      </c>
      <c r="B50" s="20"/>
      <c r="C50" s="38" t="str">
        <f aca="false">IFERROR(VLOOKUP($B50,車両台帳!$B$7:$V$66,2,0),"")</f>
        <v/>
      </c>
      <c r="D50" s="22"/>
      <c r="E50" s="20"/>
      <c r="F50" s="20"/>
      <c r="G50" s="26"/>
      <c r="H50" s="26"/>
      <c r="I50" s="20"/>
      <c r="J50" s="27"/>
    </row>
    <row r="51" customFormat="false" ht="15" hidden="false" customHeight="false" outlineLevel="0" collapsed="false">
      <c r="A51" s="19" t="str">
        <f aca="false">IF($B51="","",COUNTA($B$7:$B51))</f>
        <v/>
      </c>
      <c r="B51" s="20"/>
      <c r="C51" s="38" t="str">
        <f aca="false">IFERROR(VLOOKUP($B51,車両台帳!$B$7:$V$66,2,0),"")</f>
        <v/>
      </c>
      <c r="D51" s="22"/>
      <c r="E51" s="20"/>
      <c r="F51" s="20"/>
      <c r="G51" s="26"/>
      <c r="H51" s="26"/>
      <c r="I51" s="20"/>
      <c r="J51" s="27"/>
    </row>
    <row r="52" customFormat="false" ht="15" hidden="false" customHeight="false" outlineLevel="0" collapsed="false">
      <c r="A52" s="19" t="str">
        <f aca="false">IF($B52="","",COUNTA($B$7:$B52))</f>
        <v/>
      </c>
      <c r="B52" s="20"/>
      <c r="C52" s="38" t="str">
        <f aca="false">IFERROR(VLOOKUP($B52,車両台帳!$B$7:$V$66,2,0),"")</f>
        <v/>
      </c>
      <c r="D52" s="22"/>
      <c r="E52" s="20"/>
      <c r="F52" s="20"/>
      <c r="G52" s="26"/>
      <c r="H52" s="26"/>
      <c r="I52" s="20"/>
      <c r="J52" s="27"/>
    </row>
    <row r="53" customFormat="false" ht="15" hidden="false" customHeight="false" outlineLevel="0" collapsed="false">
      <c r="A53" s="19" t="str">
        <f aca="false">IF($B53="","",COUNTA($B$7:$B53))</f>
        <v/>
      </c>
      <c r="B53" s="20"/>
      <c r="C53" s="38" t="str">
        <f aca="false">IFERROR(VLOOKUP($B53,車両台帳!$B$7:$V$66,2,0),"")</f>
        <v/>
      </c>
      <c r="D53" s="22"/>
      <c r="E53" s="20"/>
      <c r="F53" s="20"/>
      <c r="G53" s="26"/>
      <c r="H53" s="26"/>
      <c r="I53" s="20"/>
      <c r="J53" s="27"/>
    </row>
    <row r="54" customFormat="false" ht="15" hidden="false" customHeight="false" outlineLevel="0" collapsed="false">
      <c r="A54" s="19" t="str">
        <f aca="false">IF($B54="","",COUNTA($B$7:$B54))</f>
        <v/>
      </c>
      <c r="B54" s="20"/>
      <c r="C54" s="38" t="str">
        <f aca="false">IFERROR(VLOOKUP($B54,車両台帳!$B$7:$V$66,2,0),"")</f>
        <v/>
      </c>
      <c r="D54" s="22"/>
      <c r="E54" s="20"/>
      <c r="F54" s="20"/>
      <c r="G54" s="26"/>
      <c r="H54" s="26"/>
      <c r="I54" s="20"/>
      <c r="J54" s="27"/>
    </row>
    <row r="55" customFormat="false" ht="15" hidden="false" customHeight="false" outlineLevel="0" collapsed="false">
      <c r="A55" s="19" t="str">
        <f aca="false">IF($B55="","",COUNTA($B$7:$B55))</f>
        <v/>
      </c>
      <c r="B55" s="20"/>
      <c r="C55" s="38" t="str">
        <f aca="false">IFERROR(VLOOKUP($B55,車両台帳!$B$7:$V$66,2,0),"")</f>
        <v/>
      </c>
      <c r="D55" s="22"/>
      <c r="E55" s="20"/>
      <c r="F55" s="20"/>
      <c r="G55" s="26"/>
      <c r="H55" s="26"/>
      <c r="I55" s="20"/>
      <c r="J55" s="27"/>
    </row>
    <row r="56" customFormat="false" ht="15" hidden="false" customHeight="false" outlineLevel="0" collapsed="false">
      <c r="A56" s="19" t="str">
        <f aca="false">IF($B56="","",COUNTA($B$7:$B56))</f>
        <v/>
      </c>
      <c r="B56" s="20"/>
      <c r="C56" s="38" t="str">
        <f aca="false">IFERROR(VLOOKUP($B56,車両台帳!$B$7:$V$66,2,0),"")</f>
        <v/>
      </c>
      <c r="D56" s="22"/>
      <c r="E56" s="20"/>
      <c r="F56" s="20"/>
      <c r="G56" s="26"/>
      <c r="H56" s="26"/>
      <c r="I56" s="20"/>
      <c r="J56" s="27"/>
    </row>
    <row r="57" customFormat="false" ht="15" hidden="false" customHeight="false" outlineLevel="0" collapsed="false">
      <c r="A57" s="19" t="str">
        <f aca="false">IF($B57="","",COUNTA($B$7:$B57))</f>
        <v/>
      </c>
      <c r="B57" s="20"/>
      <c r="C57" s="38" t="str">
        <f aca="false">IFERROR(VLOOKUP($B57,車両台帳!$B$7:$V$66,2,0),"")</f>
        <v/>
      </c>
      <c r="D57" s="22"/>
      <c r="E57" s="20"/>
      <c r="F57" s="20"/>
      <c r="G57" s="26"/>
      <c r="H57" s="26"/>
      <c r="I57" s="20"/>
      <c r="J57" s="27"/>
    </row>
    <row r="58" customFormat="false" ht="15" hidden="false" customHeight="false" outlineLevel="0" collapsed="false">
      <c r="A58" s="19" t="str">
        <f aca="false">IF($B58="","",COUNTA($B$7:$B58))</f>
        <v/>
      </c>
      <c r="B58" s="20"/>
      <c r="C58" s="38" t="str">
        <f aca="false">IFERROR(VLOOKUP($B58,車両台帳!$B$7:$V$66,2,0),"")</f>
        <v/>
      </c>
      <c r="D58" s="22"/>
      <c r="E58" s="20"/>
      <c r="F58" s="20"/>
      <c r="G58" s="26"/>
      <c r="H58" s="26"/>
      <c r="I58" s="20"/>
      <c r="J58" s="27"/>
    </row>
    <row r="59" customFormat="false" ht="15" hidden="false" customHeight="false" outlineLevel="0" collapsed="false">
      <c r="A59" s="19" t="str">
        <f aca="false">IF($B59="","",COUNTA($B$7:$B59))</f>
        <v/>
      </c>
      <c r="B59" s="20"/>
      <c r="C59" s="38" t="str">
        <f aca="false">IFERROR(VLOOKUP($B59,車両台帳!$B$7:$V$66,2,0),"")</f>
        <v/>
      </c>
      <c r="D59" s="22"/>
      <c r="E59" s="20"/>
      <c r="F59" s="20"/>
      <c r="G59" s="26"/>
      <c r="H59" s="26"/>
      <c r="I59" s="20"/>
      <c r="J59" s="27"/>
    </row>
    <row r="60" customFormat="false" ht="15" hidden="false" customHeight="false" outlineLevel="0" collapsed="false">
      <c r="A60" s="19" t="str">
        <f aca="false">IF($B60="","",COUNTA($B$7:$B60))</f>
        <v/>
      </c>
      <c r="B60" s="20"/>
      <c r="C60" s="38" t="str">
        <f aca="false">IFERROR(VLOOKUP($B60,車両台帳!$B$7:$V$66,2,0),"")</f>
        <v/>
      </c>
      <c r="D60" s="22"/>
      <c r="E60" s="20"/>
      <c r="F60" s="20"/>
      <c r="G60" s="26"/>
      <c r="H60" s="26"/>
      <c r="I60" s="20"/>
      <c r="J60" s="27"/>
    </row>
    <row r="61" customFormat="false" ht="15" hidden="false" customHeight="false" outlineLevel="0" collapsed="false">
      <c r="A61" s="19" t="str">
        <f aca="false">IF($B61="","",COUNTA($B$7:$B61))</f>
        <v/>
      </c>
      <c r="B61" s="20"/>
      <c r="C61" s="38" t="str">
        <f aca="false">IFERROR(VLOOKUP($B61,車両台帳!$B$7:$V$66,2,0),"")</f>
        <v/>
      </c>
      <c r="D61" s="22"/>
      <c r="E61" s="20"/>
      <c r="F61" s="20"/>
      <c r="G61" s="26"/>
      <c r="H61" s="26"/>
      <c r="I61" s="20"/>
      <c r="J61" s="27"/>
    </row>
    <row r="62" customFormat="false" ht="15" hidden="false" customHeight="false" outlineLevel="0" collapsed="false">
      <c r="A62" s="19" t="str">
        <f aca="false">IF($B62="","",COUNTA($B$7:$B62))</f>
        <v/>
      </c>
      <c r="B62" s="20"/>
      <c r="C62" s="38" t="str">
        <f aca="false">IFERROR(VLOOKUP($B62,車両台帳!$B$7:$V$66,2,0),"")</f>
        <v/>
      </c>
      <c r="D62" s="22"/>
      <c r="E62" s="20"/>
      <c r="F62" s="20"/>
      <c r="G62" s="26"/>
      <c r="H62" s="26"/>
      <c r="I62" s="20"/>
      <c r="J62" s="27"/>
    </row>
    <row r="63" customFormat="false" ht="15" hidden="false" customHeight="false" outlineLevel="0" collapsed="false">
      <c r="A63" s="19" t="str">
        <f aca="false">IF($B63="","",COUNTA($B$7:$B63))</f>
        <v/>
      </c>
      <c r="B63" s="20"/>
      <c r="C63" s="38" t="str">
        <f aca="false">IFERROR(VLOOKUP($B63,車両台帳!$B$7:$V$66,2,0),"")</f>
        <v/>
      </c>
      <c r="D63" s="22"/>
      <c r="E63" s="20"/>
      <c r="F63" s="20"/>
      <c r="G63" s="26"/>
      <c r="H63" s="26"/>
      <c r="I63" s="20"/>
      <c r="J63" s="27"/>
    </row>
    <row r="64" customFormat="false" ht="15" hidden="false" customHeight="false" outlineLevel="0" collapsed="false">
      <c r="A64" s="19" t="str">
        <f aca="false">IF($B64="","",COUNTA($B$7:$B64))</f>
        <v/>
      </c>
      <c r="B64" s="20"/>
      <c r="C64" s="38" t="str">
        <f aca="false">IFERROR(VLOOKUP($B64,車両台帳!$B$7:$V$66,2,0),"")</f>
        <v/>
      </c>
      <c r="D64" s="22"/>
      <c r="E64" s="20"/>
      <c r="F64" s="20"/>
      <c r="G64" s="26"/>
      <c r="H64" s="26"/>
      <c r="I64" s="20"/>
      <c r="J64" s="27"/>
    </row>
    <row r="65" customFormat="false" ht="15" hidden="false" customHeight="false" outlineLevel="0" collapsed="false">
      <c r="A65" s="19" t="str">
        <f aca="false">IF($B65="","",COUNTA($B$7:$B65))</f>
        <v/>
      </c>
      <c r="B65" s="20"/>
      <c r="C65" s="38" t="str">
        <f aca="false">IFERROR(VLOOKUP($B65,車両台帳!$B$7:$V$66,2,0),"")</f>
        <v/>
      </c>
      <c r="D65" s="22"/>
      <c r="E65" s="20"/>
      <c r="F65" s="20"/>
      <c r="G65" s="26"/>
      <c r="H65" s="26"/>
      <c r="I65" s="20"/>
      <c r="J65" s="27"/>
    </row>
    <row r="66" customFormat="false" ht="15" hidden="false" customHeight="false" outlineLevel="0" collapsed="false">
      <c r="A66" s="19" t="str">
        <f aca="false">IF($B66="","",COUNTA($B$7:$B66))</f>
        <v/>
      </c>
      <c r="B66" s="20"/>
      <c r="C66" s="38" t="str">
        <f aca="false">IFERROR(VLOOKUP($B66,車両台帳!$B$7:$V$66,2,0),"")</f>
        <v/>
      </c>
      <c r="D66" s="22"/>
      <c r="E66" s="20"/>
      <c r="F66" s="20"/>
      <c r="G66" s="26"/>
      <c r="H66" s="26"/>
      <c r="I66" s="20"/>
      <c r="J66" s="27"/>
    </row>
    <row r="67" customFormat="false" ht="15" hidden="false" customHeight="false" outlineLevel="0" collapsed="false">
      <c r="A67" s="19" t="str">
        <f aca="false">IF($B67="","",COUNTA($B$7:$B67))</f>
        <v/>
      </c>
      <c r="B67" s="20"/>
      <c r="C67" s="38" t="str">
        <f aca="false">IFERROR(VLOOKUP($B67,車両台帳!$B$7:$V$66,2,0),"")</f>
        <v/>
      </c>
      <c r="D67" s="22"/>
      <c r="E67" s="20"/>
      <c r="F67" s="20"/>
      <c r="G67" s="26"/>
      <c r="H67" s="26"/>
      <c r="I67" s="20"/>
      <c r="J67" s="27"/>
    </row>
    <row r="68" customFormat="false" ht="15" hidden="false" customHeight="false" outlineLevel="0" collapsed="false">
      <c r="A68" s="19" t="str">
        <f aca="false">IF($B68="","",COUNTA($B$7:$B68))</f>
        <v/>
      </c>
      <c r="B68" s="20"/>
      <c r="C68" s="38" t="str">
        <f aca="false">IFERROR(VLOOKUP($B68,車両台帳!$B$7:$V$66,2,0),"")</f>
        <v/>
      </c>
      <c r="D68" s="22"/>
      <c r="E68" s="20"/>
      <c r="F68" s="20"/>
      <c r="G68" s="26"/>
      <c r="H68" s="26"/>
      <c r="I68" s="20"/>
      <c r="J68" s="27"/>
    </row>
    <row r="69" customFormat="false" ht="15" hidden="false" customHeight="false" outlineLevel="0" collapsed="false">
      <c r="A69" s="19" t="str">
        <f aca="false">IF($B69="","",COUNTA($B$7:$B69))</f>
        <v/>
      </c>
      <c r="B69" s="20"/>
      <c r="C69" s="38" t="str">
        <f aca="false">IFERROR(VLOOKUP($B69,車両台帳!$B$7:$V$66,2,0),"")</f>
        <v/>
      </c>
      <c r="D69" s="22"/>
      <c r="E69" s="20"/>
      <c r="F69" s="20"/>
      <c r="G69" s="26"/>
      <c r="H69" s="26"/>
      <c r="I69" s="20"/>
      <c r="J69" s="27"/>
    </row>
    <row r="70" customFormat="false" ht="15" hidden="false" customHeight="false" outlineLevel="0" collapsed="false">
      <c r="A70" s="19" t="str">
        <f aca="false">IF($B70="","",COUNTA($B$7:$B70))</f>
        <v/>
      </c>
      <c r="B70" s="20"/>
      <c r="C70" s="38" t="str">
        <f aca="false">IFERROR(VLOOKUP($B70,車両台帳!$B$7:$V$66,2,0),"")</f>
        <v/>
      </c>
      <c r="D70" s="22"/>
      <c r="E70" s="20"/>
      <c r="F70" s="20"/>
      <c r="G70" s="26"/>
      <c r="H70" s="26"/>
      <c r="I70" s="20"/>
      <c r="J70" s="27"/>
    </row>
    <row r="71" customFormat="false" ht="15" hidden="false" customHeight="false" outlineLevel="0" collapsed="false">
      <c r="A71" s="19" t="str">
        <f aca="false">IF($B71="","",COUNTA($B$7:$B71))</f>
        <v/>
      </c>
      <c r="B71" s="20"/>
      <c r="C71" s="38" t="str">
        <f aca="false">IFERROR(VLOOKUP($B71,車両台帳!$B$7:$V$66,2,0),"")</f>
        <v/>
      </c>
      <c r="D71" s="22"/>
      <c r="E71" s="20"/>
      <c r="F71" s="20"/>
      <c r="G71" s="26"/>
      <c r="H71" s="26"/>
      <c r="I71" s="20"/>
      <c r="J71" s="27"/>
    </row>
    <row r="72" customFormat="false" ht="15" hidden="false" customHeight="false" outlineLevel="0" collapsed="false">
      <c r="A72" s="19" t="str">
        <f aca="false">IF($B72="","",COUNTA($B$7:$B72))</f>
        <v/>
      </c>
      <c r="B72" s="20"/>
      <c r="C72" s="38" t="str">
        <f aca="false">IFERROR(VLOOKUP($B72,車両台帳!$B$7:$V$66,2,0),"")</f>
        <v/>
      </c>
      <c r="D72" s="22"/>
      <c r="E72" s="20"/>
      <c r="F72" s="20"/>
      <c r="G72" s="26"/>
      <c r="H72" s="26"/>
      <c r="I72" s="20"/>
      <c r="J72" s="27"/>
    </row>
    <row r="73" customFormat="false" ht="15" hidden="false" customHeight="false" outlineLevel="0" collapsed="false">
      <c r="A73" s="19" t="str">
        <f aca="false">IF($B73="","",COUNTA($B$7:$B73))</f>
        <v/>
      </c>
      <c r="B73" s="20"/>
      <c r="C73" s="38" t="str">
        <f aca="false">IFERROR(VLOOKUP($B73,車両台帳!$B$7:$V$66,2,0),"")</f>
        <v/>
      </c>
      <c r="D73" s="22"/>
      <c r="E73" s="20"/>
      <c r="F73" s="20"/>
      <c r="G73" s="26"/>
      <c r="H73" s="26"/>
      <c r="I73" s="20"/>
      <c r="J73" s="27"/>
    </row>
    <row r="74" customFormat="false" ht="15" hidden="false" customHeight="false" outlineLevel="0" collapsed="false">
      <c r="A74" s="19" t="str">
        <f aca="false">IF($B74="","",COUNTA($B$7:$B74))</f>
        <v/>
      </c>
      <c r="B74" s="20"/>
      <c r="C74" s="38" t="str">
        <f aca="false">IFERROR(VLOOKUP($B74,車両台帳!$B$7:$V$66,2,0),"")</f>
        <v/>
      </c>
      <c r="D74" s="22"/>
      <c r="E74" s="20"/>
      <c r="F74" s="20"/>
      <c r="G74" s="26"/>
      <c r="H74" s="26"/>
      <c r="I74" s="20"/>
      <c r="J74" s="27"/>
    </row>
    <row r="75" customFormat="false" ht="15" hidden="false" customHeight="false" outlineLevel="0" collapsed="false">
      <c r="A75" s="19" t="str">
        <f aca="false">IF($B75="","",COUNTA($B$7:$B75))</f>
        <v/>
      </c>
      <c r="B75" s="20"/>
      <c r="C75" s="38" t="str">
        <f aca="false">IFERROR(VLOOKUP($B75,車両台帳!$B$7:$V$66,2,0),"")</f>
        <v/>
      </c>
      <c r="D75" s="22"/>
      <c r="E75" s="20"/>
      <c r="F75" s="20"/>
      <c r="G75" s="26"/>
      <c r="H75" s="26"/>
      <c r="I75" s="20"/>
      <c r="J75" s="27"/>
    </row>
    <row r="76" customFormat="false" ht="15" hidden="false" customHeight="false" outlineLevel="0" collapsed="false">
      <c r="A76" s="19" t="str">
        <f aca="false">IF($B76="","",COUNTA($B$7:$B76))</f>
        <v/>
      </c>
      <c r="B76" s="20"/>
      <c r="C76" s="38" t="str">
        <f aca="false">IFERROR(VLOOKUP($B76,車両台帳!$B$7:$V$66,2,0),"")</f>
        <v/>
      </c>
      <c r="D76" s="22"/>
      <c r="E76" s="20"/>
      <c r="F76" s="20"/>
      <c r="G76" s="26"/>
      <c r="H76" s="26"/>
      <c r="I76" s="20"/>
      <c r="J76" s="27"/>
    </row>
    <row r="77" customFormat="false" ht="15" hidden="false" customHeight="false" outlineLevel="0" collapsed="false">
      <c r="A77" s="19" t="str">
        <f aca="false">IF($B77="","",COUNTA($B$7:$B77))</f>
        <v/>
      </c>
      <c r="B77" s="20"/>
      <c r="C77" s="38" t="str">
        <f aca="false">IFERROR(VLOOKUP($B77,車両台帳!$B$7:$V$66,2,0),"")</f>
        <v/>
      </c>
      <c r="D77" s="22"/>
      <c r="E77" s="20"/>
      <c r="F77" s="20"/>
      <c r="G77" s="26"/>
      <c r="H77" s="26"/>
      <c r="I77" s="20"/>
      <c r="J77" s="27"/>
    </row>
    <row r="78" customFormat="false" ht="15" hidden="false" customHeight="false" outlineLevel="0" collapsed="false">
      <c r="A78" s="19" t="str">
        <f aca="false">IF($B78="","",COUNTA($B$7:$B78))</f>
        <v/>
      </c>
      <c r="B78" s="20"/>
      <c r="C78" s="38" t="str">
        <f aca="false">IFERROR(VLOOKUP($B78,車両台帳!$B$7:$V$66,2,0),"")</f>
        <v/>
      </c>
      <c r="D78" s="22"/>
      <c r="E78" s="20"/>
      <c r="F78" s="20"/>
      <c r="G78" s="26"/>
      <c r="H78" s="26"/>
      <c r="I78" s="20"/>
      <c r="J78" s="27"/>
    </row>
    <row r="79" customFormat="false" ht="15" hidden="false" customHeight="false" outlineLevel="0" collapsed="false">
      <c r="A79" s="19" t="str">
        <f aca="false">IF($B79="","",COUNTA($B$7:$B79))</f>
        <v/>
      </c>
      <c r="B79" s="20"/>
      <c r="C79" s="38" t="str">
        <f aca="false">IFERROR(VLOOKUP($B79,車両台帳!$B$7:$V$66,2,0),"")</f>
        <v/>
      </c>
      <c r="D79" s="22"/>
      <c r="E79" s="20"/>
      <c r="F79" s="20"/>
      <c r="G79" s="26"/>
      <c r="H79" s="26"/>
      <c r="I79" s="20"/>
      <c r="J79" s="27"/>
    </row>
    <row r="80" customFormat="false" ht="15" hidden="false" customHeight="false" outlineLevel="0" collapsed="false">
      <c r="A80" s="19" t="str">
        <f aca="false">IF($B80="","",COUNTA($B$7:$B80))</f>
        <v/>
      </c>
      <c r="B80" s="20"/>
      <c r="C80" s="38" t="str">
        <f aca="false">IFERROR(VLOOKUP($B80,車両台帳!$B$7:$V$66,2,0),"")</f>
        <v/>
      </c>
      <c r="D80" s="22"/>
      <c r="E80" s="20"/>
      <c r="F80" s="20"/>
      <c r="G80" s="26"/>
      <c r="H80" s="26"/>
      <c r="I80" s="20"/>
      <c r="J80" s="27"/>
    </row>
    <row r="81" customFormat="false" ht="15" hidden="false" customHeight="false" outlineLevel="0" collapsed="false">
      <c r="A81" s="19" t="str">
        <f aca="false">IF($B81="","",COUNTA($B$7:$B81))</f>
        <v/>
      </c>
      <c r="B81" s="20"/>
      <c r="C81" s="38" t="str">
        <f aca="false">IFERROR(VLOOKUP($B81,車両台帳!$B$7:$V$66,2,0),"")</f>
        <v/>
      </c>
      <c r="D81" s="22"/>
      <c r="E81" s="20"/>
      <c r="F81" s="20"/>
      <c r="G81" s="26"/>
      <c r="H81" s="26"/>
      <c r="I81" s="20"/>
      <c r="J81" s="27"/>
    </row>
    <row r="82" customFormat="false" ht="15" hidden="false" customHeight="false" outlineLevel="0" collapsed="false">
      <c r="A82" s="19" t="str">
        <f aca="false">IF($B82="","",COUNTA($B$7:$B82))</f>
        <v/>
      </c>
      <c r="B82" s="20"/>
      <c r="C82" s="38" t="str">
        <f aca="false">IFERROR(VLOOKUP($B82,車両台帳!$B$7:$V$66,2,0),"")</f>
        <v/>
      </c>
      <c r="D82" s="22"/>
      <c r="E82" s="20"/>
      <c r="F82" s="20"/>
      <c r="G82" s="26"/>
      <c r="H82" s="26"/>
      <c r="I82" s="20"/>
      <c r="J82" s="27"/>
    </row>
    <row r="83" customFormat="false" ht="15" hidden="false" customHeight="false" outlineLevel="0" collapsed="false">
      <c r="A83" s="19" t="str">
        <f aca="false">IF($B83="","",COUNTA($B$7:$B83))</f>
        <v/>
      </c>
      <c r="B83" s="20"/>
      <c r="C83" s="38" t="str">
        <f aca="false">IFERROR(VLOOKUP($B83,車両台帳!$B$7:$V$66,2,0),"")</f>
        <v/>
      </c>
      <c r="D83" s="22"/>
      <c r="E83" s="20"/>
      <c r="F83" s="20"/>
      <c r="G83" s="26"/>
      <c r="H83" s="26"/>
      <c r="I83" s="20"/>
      <c r="J83" s="27"/>
    </row>
    <row r="84" customFormat="false" ht="15" hidden="false" customHeight="false" outlineLevel="0" collapsed="false">
      <c r="A84" s="19" t="str">
        <f aca="false">IF($B84="","",COUNTA($B$7:$B84))</f>
        <v/>
      </c>
      <c r="B84" s="20"/>
      <c r="C84" s="38" t="str">
        <f aca="false">IFERROR(VLOOKUP($B84,車両台帳!$B$7:$V$66,2,0),"")</f>
        <v/>
      </c>
      <c r="D84" s="22"/>
      <c r="E84" s="20"/>
      <c r="F84" s="20"/>
      <c r="G84" s="26"/>
      <c r="H84" s="26"/>
      <c r="I84" s="20"/>
      <c r="J84" s="27"/>
    </row>
    <row r="85" customFormat="false" ht="15" hidden="false" customHeight="false" outlineLevel="0" collapsed="false">
      <c r="A85" s="19" t="str">
        <f aca="false">IF($B85="","",COUNTA($B$7:$B85))</f>
        <v/>
      </c>
      <c r="B85" s="20"/>
      <c r="C85" s="38" t="str">
        <f aca="false">IFERROR(VLOOKUP($B85,車両台帳!$B$7:$V$66,2,0),"")</f>
        <v/>
      </c>
      <c r="D85" s="22"/>
      <c r="E85" s="20"/>
      <c r="F85" s="20"/>
      <c r="G85" s="26"/>
      <c r="H85" s="26"/>
      <c r="I85" s="20"/>
      <c r="J85" s="27"/>
    </row>
    <row r="86" customFormat="false" ht="15" hidden="false" customHeight="false" outlineLevel="0" collapsed="false">
      <c r="A86" s="19" t="str">
        <f aca="false">IF($B86="","",COUNTA($B$7:$B86))</f>
        <v/>
      </c>
      <c r="B86" s="20"/>
      <c r="C86" s="38" t="str">
        <f aca="false">IFERROR(VLOOKUP($B86,車両台帳!$B$7:$V$66,2,0),"")</f>
        <v/>
      </c>
      <c r="D86" s="22"/>
      <c r="E86" s="20"/>
      <c r="F86" s="20"/>
      <c r="G86" s="26"/>
      <c r="H86" s="26"/>
      <c r="I86" s="20"/>
      <c r="J86" s="27"/>
    </row>
    <row r="87" customFormat="false" ht="15" hidden="false" customHeight="false" outlineLevel="0" collapsed="false">
      <c r="A87" s="19" t="str">
        <f aca="false">IF($B87="","",COUNTA($B$7:$B87))</f>
        <v/>
      </c>
      <c r="B87" s="20"/>
      <c r="C87" s="38" t="str">
        <f aca="false">IFERROR(VLOOKUP($B87,車両台帳!$B$7:$V$66,2,0),"")</f>
        <v/>
      </c>
      <c r="D87" s="22"/>
      <c r="E87" s="20"/>
      <c r="F87" s="20"/>
      <c r="G87" s="26"/>
      <c r="H87" s="26"/>
      <c r="I87" s="20"/>
      <c r="J87" s="27"/>
    </row>
    <row r="88" customFormat="false" ht="15" hidden="false" customHeight="false" outlineLevel="0" collapsed="false">
      <c r="A88" s="19" t="str">
        <f aca="false">IF($B88="","",COUNTA($B$7:$B88))</f>
        <v/>
      </c>
      <c r="B88" s="20"/>
      <c r="C88" s="38" t="str">
        <f aca="false">IFERROR(VLOOKUP($B88,車両台帳!$B$7:$V$66,2,0),"")</f>
        <v/>
      </c>
      <c r="D88" s="22"/>
      <c r="E88" s="20"/>
      <c r="F88" s="20"/>
      <c r="G88" s="26"/>
      <c r="H88" s="26"/>
      <c r="I88" s="20"/>
      <c r="J88" s="27"/>
    </row>
    <row r="89" customFormat="false" ht="15" hidden="false" customHeight="false" outlineLevel="0" collapsed="false">
      <c r="A89" s="19" t="str">
        <f aca="false">IF($B89="","",COUNTA($B$7:$B89))</f>
        <v/>
      </c>
      <c r="B89" s="20"/>
      <c r="C89" s="38" t="str">
        <f aca="false">IFERROR(VLOOKUP($B89,車両台帳!$B$7:$V$66,2,0),"")</f>
        <v/>
      </c>
      <c r="D89" s="22"/>
      <c r="E89" s="20"/>
      <c r="F89" s="20"/>
      <c r="G89" s="26"/>
      <c r="H89" s="26"/>
      <c r="I89" s="20"/>
      <c r="J89" s="27"/>
    </row>
    <row r="90" customFormat="false" ht="15" hidden="false" customHeight="false" outlineLevel="0" collapsed="false">
      <c r="A90" s="19" t="str">
        <f aca="false">IF($B90="","",COUNTA($B$7:$B90))</f>
        <v/>
      </c>
      <c r="B90" s="20"/>
      <c r="C90" s="38" t="str">
        <f aca="false">IFERROR(VLOOKUP($B90,車両台帳!$B$7:$V$66,2,0),"")</f>
        <v/>
      </c>
      <c r="D90" s="22"/>
      <c r="E90" s="20"/>
      <c r="F90" s="20"/>
      <c r="G90" s="26"/>
      <c r="H90" s="26"/>
      <c r="I90" s="20"/>
      <c r="J90" s="27"/>
    </row>
    <row r="91" customFormat="false" ht="15" hidden="false" customHeight="false" outlineLevel="0" collapsed="false">
      <c r="A91" s="19" t="str">
        <f aca="false">IF($B91="","",COUNTA($B$7:$B91))</f>
        <v/>
      </c>
      <c r="B91" s="20"/>
      <c r="C91" s="38" t="str">
        <f aca="false">IFERROR(VLOOKUP($B91,車両台帳!$B$7:$V$66,2,0),"")</f>
        <v/>
      </c>
      <c r="D91" s="22"/>
      <c r="E91" s="20"/>
      <c r="F91" s="20"/>
      <c r="G91" s="26"/>
      <c r="H91" s="26"/>
      <c r="I91" s="20"/>
      <c r="J91" s="27"/>
    </row>
    <row r="92" customFormat="false" ht="15" hidden="false" customHeight="false" outlineLevel="0" collapsed="false">
      <c r="A92" s="19" t="str">
        <f aca="false">IF($B92="","",COUNTA($B$7:$B92))</f>
        <v/>
      </c>
      <c r="B92" s="20"/>
      <c r="C92" s="38" t="str">
        <f aca="false">IFERROR(VLOOKUP($B92,車両台帳!$B$7:$V$66,2,0),"")</f>
        <v/>
      </c>
      <c r="D92" s="22"/>
      <c r="E92" s="20"/>
      <c r="F92" s="20"/>
      <c r="G92" s="26"/>
      <c r="H92" s="26"/>
      <c r="I92" s="20"/>
      <c r="J92" s="27"/>
    </row>
    <row r="93" customFormat="false" ht="15" hidden="false" customHeight="false" outlineLevel="0" collapsed="false">
      <c r="A93" s="19" t="str">
        <f aca="false">IF($B93="","",COUNTA($B$7:$B93))</f>
        <v/>
      </c>
      <c r="B93" s="20"/>
      <c r="C93" s="38" t="str">
        <f aca="false">IFERROR(VLOOKUP($B93,車両台帳!$B$7:$V$66,2,0),"")</f>
        <v/>
      </c>
      <c r="D93" s="22"/>
      <c r="E93" s="20"/>
      <c r="F93" s="20"/>
      <c r="G93" s="26"/>
      <c r="H93" s="26"/>
      <c r="I93" s="20"/>
      <c r="J93" s="27"/>
    </row>
    <row r="94" customFormat="false" ht="15" hidden="false" customHeight="false" outlineLevel="0" collapsed="false">
      <c r="A94" s="19" t="str">
        <f aca="false">IF($B94="","",COUNTA($B$7:$B94))</f>
        <v/>
      </c>
      <c r="B94" s="20"/>
      <c r="C94" s="38" t="str">
        <f aca="false">IFERROR(VLOOKUP($B94,車両台帳!$B$7:$V$66,2,0),"")</f>
        <v/>
      </c>
      <c r="D94" s="22"/>
      <c r="E94" s="20"/>
      <c r="F94" s="20"/>
      <c r="G94" s="26"/>
      <c r="H94" s="26"/>
      <c r="I94" s="20"/>
      <c r="J94" s="27"/>
    </row>
    <row r="95" customFormat="false" ht="15" hidden="false" customHeight="false" outlineLevel="0" collapsed="false">
      <c r="A95" s="19" t="str">
        <f aca="false">IF($B95="","",COUNTA($B$7:$B95))</f>
        <v/>
      </c>
      <c r="B95" s="20"/>
      <c r="C95" s="38" t="str">
        <f aca="false">IFERROR(VLOOKUP($B95,車両台帳!$B$7:$V$66,2,0),"")</f>
        <v/>
      </c>
      <c r="D95" s="22"/>
      <c r="E95" s="20"/>
      <c r="F95" s="20"/>
      <c r="G95" s="26"/>
      <c r="H95" s="26"/>
      <c r="I95" s="20"/>
      <c r="J95" s="27"/>
    </row>
    <row r="96" customFormat="false" ht="15" hidden="false" customHeight="false" outlineLevel="0" collapsed="false">
      <c r="A96" s="19" t="str">
        <f aca="false">IF($B96="","",COUNTA($B$7:$B96))</f>
        <v/>
      </c>
      <c r="B96" s="20"/>
      <c r="C96" s="38" t="str">
        <f aca="false">IFERROR(VLOOKUP($B96,車両台帳!$B$7:$V$66,2,0),"")</f>
        <v/>
      </c>
      <c r="D96" s="22"/>
      <c r="E96" s="20"/>
      <c r="F96" s="20"/>
      <c r="G96" s="26"/>
      <c r="H96" s="26"/>
      <c r="I96" s="20"/>
      <c r="J96" s="27"/>
    </row>
    <row r="97" customFormat="false" ht="15" hidden="false" customHeight="false" outlineLevel="0" collapsed="false">
      <c r="A97" s="19" t="str">
        <f aca="false">IF($B97="","",COUNTA($B$7:$B97))</f>
        <v/>
      </c>
      <c r="B97" s="20"/>
      <c r="C97" s="38" t="str">
        <f aca="false">IFERROR(VLOOKUP($B97,車両台帳!$B$7:$V$66,2,0),"")</f>
        <v/>
      </c>
      <c r="D97" s="22"/>
      <c r="E97" s="20"/>
      <c r="F97" s="20"/>
      <c r="G97" s="26"/>
      <c r="H97" s="26"/>
      <c r="I97" s="20"/>
      <c r="J97" s="27"/>
    </row>
    <row r="98" customFormat="false" ht="15" hidden="false" customHeight="false" outlineLevel="0" collapsed="false">
      <c r="A98" s="19" t="str">
        <f aca="false">IF($B98="","",COUNTA($B$7:$B98))</f>
        <v/>
      </c>
      <c r="B98" s="20"/>
      <c r="C98" s="38" t="str">
        <f aca="false">IFERROR(VLOOKUP($B98,車両台帳!$B$7:$V$66,2,0),"")</f>
        <v/>
      </c>
      <c r="D98" s="22"/>
      <c r="E98" s="20"/>
      <c r="F98" s="20"/>
      <c r="G98" s="26"/>
      <c r="H98" s="26"/>
      <c r="I98" s="20"/>
      <c r="J98" s="27"/>
    </row>
    <row r="99" customFormat="false" ht="15" hidden="false" customHeight="false" outlineLevel="0" collapsed="false">
      <c r="A99" s="19" t="str">
        <f aca="false">IF($B99="","",COUNTA($B$7:$B99))</f>
        <v/>
      </c>
      <c r="B99" s="20"/>
      <c r="C99" s="38" t="str">
        <f aca="false">IFERROR(VLOOKUP($B99,車両台帳!$B$7:$V$66,2,0),"")</f>
        <v/>
      </c>
      <c r="D99" s="22"/>
      <c r="E99" s="20"/>
      <c r="F99" s="20"/>
      <c r="G99" s="26"/>
      <c r="H99" s="26"/>
      <c r="I99" s="20"/>
      <c r="J99" s="27"/>
    </row>
    <row r="100" customFormat="false" ht="15" hidden="false" customHeight="false" outlineLevel="0" collapsed="false">
      <c r="A100" s="19" t="str">
        <f aca="false">IF($B100="","",COUNTA($B$7:$B100))</f>
        <v/>
      </c>
      <c r="B100" s="20"/>
      <c r="C100" s="38" t="str">
        <f aca="false">IFERROR(VLOOKUP($B100,車両台帳!$B$7:$V$66,2,0),"")</f>
        <v/>
      </c>
      <c r="D100" s="22"/>
      <c r="E100" s="20"/>
      <c r="F100" s="20"/>
      <c r="G100" s="26"/>
      <c r="H100" s="26"/>
      <c r="I100" s="20"/>
      <c r="J100" s="27"/>
    </row>
    <row r="101" customFormat="false" ht="15" hidden="false" customHeight="false" outlineLevel="0" collapsed="false">
      <c r="A101" s="19" t="str">
        <f aca="false">IF($B101="","",COUNTA($B$7:$B101))</f>
        <v/>
      </c>
      <c r="B101" s="20"/>
      <c r="C101" s="38" t="str">
        <f aca="false">IFERROR(VLOOKUP($B101,車両台帳!$B$7:$V$66,2,0),"")</f>
        <v/>
      </c>
      <c r="D101" s="22"/>
      <c r="E101" s="20"/>
      <c r="F101" s="20"/>
      <c r="G101" s="26"/>
      <c r="H101" s="26"/>
      <c r="I101" s="20"/>
      <c r="J101" s="27"/>
    </row>
    <row r="102" customFormat="false" ht="15" hidden="false" customHeight="false" outlineLevel="0" collapsed="false">
      <c r="A102" s="19" t="str">
        <f aca="false">IF($B102="","",COUNTA($B$7:$B102))</f>
        <v/>
      </c>
      <c r="B102" s="20"/>
      <c r="C102" s="38" t="str">
        <f aca="false">IFERROR(VLOOKUP($B102,車両台帳!$B$7:$V$66,2,0),"")</f>
        <v/>
      </c>
      <c r="D102" s="22"/>
      <c r="E102" s="20"/>
      <c r="F102" s="20"/>
      <c r="G102" s="26"/>
      <c r="H102" s="26"/>
      <c r="I102" s="20"/>
      <c r="J102" s="27"/>
    </row>
    <row r="103" customFormat="false" ht="15" hidden="false" customHeight="false" outlineLevel="0" collapsed="false">
      <c r="A103" s="19" t="str">
        <f aca="false">IF($B103="","",COUNTA($B$7:$B103))</f>
        <v/>
      </c>
      <c r="B103" s="20"/>
      <c r="C103" s="38" t="str">
        <f aca="false">IFERROR(VLOOKUP($B103,車両台帳!$B$7:$V$66,2,0),"")</f>
        <v/>
      </c>
      <c r="D103" s="22"/>
      <c r="E103" s="20"/>
      <c r="F103" s="20"/>
      <c r="G103" s="26"/>
      <c r="H103" s="26"/>
      <c r="I103" s="20"/>
      <c r="J103" s="27"/>
    </row>
    <row r="104" customFormat="false" ht="15" hidden="false" customHeight="false" outlineLevel="0" collapsed="false">
      <c r="A104" s="19" t="str">
        <f aca="false">IF($B104="","",COUNTA($B$7:$B104))</f>
        <v/>
      </c>
      <c r="B104" s="20"/>
      <c r="C104" s="38" t="str">
        <f aca="false">IFERROR(VLOOKUP($B104,車両台帳!$B$7:$V$66,2,0),"")</f>
        <v/>
      </c>
      <c r="D104" s="22"/>
      <c r="E104" s="20"/>
      <c r="F104" s="20"/>
      <c r="G104" s="26"/>
      <c r="H104" s="26"/>
      <c r="I104" s="20"/>
      <c r="J104" s="27"/>
    </row>
    <row r="105" customFormat="false" ht="15" hidden="false" customHeight="false" outlineLevel="0" collapsed="false">
      <c r="A105" s="19" t="str">
        <f aca="false">IF($B105="","",COUNTA($B$7:$B105))</f>
        <v/>
      </c>
      <c r="B105" s="20"/>
      <c r="C105" s="38" t="str">
        <f aca="false">IFERROR(VLOOKUP($B105,車両台帳!$B$7:$V$66,2,0),"")</f>
        <v/>
      </c>
      <c r="D105" s="22"/>
      <c r="E105" s="20"/>
      <c r="F105" s="20"/>
      <c r="G105" s="26"/>
      <c r="H105" s="26"/>
      <c r="I105" s="20"/>
      <c r="J105" s="27"/>
    </row>
    <row r="106" customFormat="false" ht="15" hidden="false" customHeight="false" outlineLevel="0" collapsed="false">
      <c r="A106" s="19" t="str">
        <f aca="false">IF($B106="","",COUNTA($B$7:$B106))</f>
        <v/>
      </c>
      <c r="B106" s="20"/>
      <c r="C106" s="38" t="str">
        <f aca="false">IFERROR(VLOOKUP($B106,車両台帳!$B$7:$V$66,2,0),"")</f>
        <v/>
      </c>
      <c r="D106" s="22"/>
      <c r="E106" s="20"/>
      <c r="F106" s="20"/>
      <c r="G106" s="26"/>
      <c r="H106" s="26"/>
      <c r="I106" s="20"/>
      <c r="J106" s="27"/>
    </row>
    <row r="107" customFormat="false" ht="15" hidden="false" customHeight="false" outlineLevel="0" collapsed="false">
      <c r="A107" s="19" t="str">
        <f aca="false">IF($B107="","",COUNTA($B$7:$B107))</f>
        <v/>
      </c>
      <c r="B107" s="20"/>
      <c r="C107" s="38" t="str">
        <f aca="false">IFERROR(VLOOKUP($B107,車両台帳!$B$7:$V$66,2,0),"")</f>
        <v/>
      </c>
      <c r="D107" s="22"/>
      <c r="E107" s="20"/>
      <c r="F107" s="20"/>
      <c r="G107" s="26"/>
      <c r="H107" s="26"/>
      <c r="I107" s="20"/>
      <c r="J107" s="27"/>
    </row>
    <row r="108" customFormat="false" ht="15" hidden="false" customHeight="false" outlineLevel="0" collapsed="false">
      <c r="A108" s="19" t="str">
        <f aca="false">IF($B108="","",COUNTA($B$7:$B108))</f>
        <v/>
      </c>
      <c r="B108" s="20"/>
      <c r="C108" s="38" t="str">
        <f aca="false">IFERROR(VLOOKUP($B108,車両台帳!$B$7:$V$66,2,0),"")</f>
        <v/>
      </c>
      <c r="D108" s="22"/>
      <c r="E108" s="20"/>
      <c r="F108" s="20"/>
      <c r="G108" s="26"/>
      <c r="H108" s="26"/>
      <c r="I108" s="20"/>
      <c r="J108" s="27"/>
    </row>
    <row r="109" customFormat="false" ht="15" hidden="false" customHeight="false" outlineLevel="0" collapsed="false">
      <c r="A109" s="19" t="str">
        <f aca="false">IF($B109="","",COUNTA($B$7:$B109))</f>
        <v/>
      </c>
      <c r="B109" s="20"/>
      <c r="C109" s="38" t="str">
        <f aca="false">IFERROR(VLOOKUP($B109,車両台帳!$B$7:$V$66,2,0),"")</f>
        <v/>
      </c>
      <c r="D109" s="22"/>
      <c r="E109" s="20"/>
      <c r="F109" s="20"/>
      <c r="G109" s="26"/>
      <c r="H109" s="26"/>
      <c r="I109" s="20"/>
      <c r="J109" s="27"/>
    </row>
    <row r="110" customFormat="false" ht="15" hidden="false" customHeight="false" outlineLevel="0" collapsed="false">
      <c r="A110" s="19" t="str">
        <f aca="false">IF($B110="","",COUNTA($B$7:$B110))</f>
        <v/>
      </c>
      <c r="B110" s="20"/>
      <c r="C110" s="38" t="str">
        <f aca="false">IFERROR(VLOOKUP($B110,車両台帳!$B$7:$V$66,2,0),"")</f>
        <v/>
      </c>
      <c r="D110" s="22"/>
      <c r="E110" s="20"/>
      <c r="F110" s="20"/>
      <c r="G110" s="26"/>
      <c r="H110" s="26"/>
      <c r="I110" s="20"/>
      <c r="J110" s="27"/>
    </row>
    <row r="111" customFormat="false" ht="15" hidden="false" customHeight="false" outlineLevel="0" collapsed="false">
      <c r="A111" s="19" t="str">
        <f aca="false">IF($B111="","",COUNTA($B$7:$B111))</f>
        <v/>
      </c>
      <c r="B111" s="20"/>
      <c r="C111" s="38" t="str">
        <f aca="false">IFERROR(VLOOKUP($B111,車両台帳!$B$7:$V$66,2,0),"")</f>
        <v/>
      </c>
      <c r="D111" s="22"/>
      <c r="E111" s="20"/>
      <c r="F111" s="20"/>
      <c r="G111" s="26"/>
      <c r="H111" s="26"/>
      <c r="I111" s="20"/>
      <c r="J111" s="27"/>
    </row>
    <row r="112" customFormat="false" ht="15" hidden="false" customHeight="false" outlineLevel="0" collapsed="false">
      <c r="A112" s="19" t="str">
        <f aca="false">IF($B112="","",COUNTA($B$7:$B112))</f>
        <v/>
      </c>
      <c r="B112" s="20"/>
      <c r="C112" s="38" t="str">
        <f aca="false">IFERROR(VLOOKUP($B112,車両台帳!$B$7:$V$66,2,0),"")</f>
        <v/>
      </c>
      <c r="D112" s="22"/>
      <c r="E112" s="20"/>
      <c r="F112" s="20"/>
      <c r="G112" s="26"/>
      <c r="H112" s="26"/>
      <c r="I112" s="20"/>
      <c r="J112" s="27"/>
    </row>
    <row r="113" customFormat="false" ht="15" hidden="false" customHeight="false" outlineLevel="0" collapsed="false">
      <c r="A113" s="19" t="str">
        <f aca="false">IF($B113="","",COUNTA($B$7:$B113))</f>
        <v/>
      </c>
      <c r="B113" s="20"/>
      <c r="C113" s="38" t="str">
        <f aca="false">IFERROR(VLOOKUP($B113,車両台帳!$B$7:$V$66,2,0),"")</f>
        <v/>
      </c>
      <c r="D113" s="22"/>
      <c r="E113" s="20"/>
      <c r="F113" s="20"/>
      <c r="G113" s="26"/>
      <c r="H113" s="26"/>
      <c r="I113" s="20"/>
      <c r="J113" s="27"/>
    </row>
    <row r="114" customFormat="false" ht="15" hidden="false" customHeight="false" outlineLevel="0" collapsed="false">
      <c r="A114" s="19" t="str">
        <f aca="false">IF($B114="","",COUNTA($B$7:$B114))</f>
        <v/>
      </c>
      <c r="B114" s="20"/>
      <c r="C114" s="38" t="str">
        <f aca="false">IFERROR(VLOOKUP($B114,車両台帳!$B$7:$V$66,2,0),"")</f>
        <v/>
      </c>
      <c r="D114" s="22"/>
      <c r="E114" s="20"/>
      <c r="F114" s="20"/>
      <c r="G114" s="26"/>
      <c r="H114" s="26"/>
      <c r="I114" s="20"/>
      <c r="J114" s="27"/>
    </row>
    <row r="115" customFormat="false" ht="15" hidden="false" customHeight="false" outlineLevel="0" collapsed="false">
      <c r="A115" s="19" t="str">
        <f aca="false">IF($B115="","",COUNTA($B$7:$B115))</f>
        <v/>
      </c>
      <c r="B115" s="20"/>
      <c r="C115" s="38" t="str">
        <f aca="false">IFERROR(VLOOKUP($B115,車両台帳!$B$7:$V$66,2,0),"")</f>
        <v/>
      </c>
      <c r="D115" s="22"/>
      <c r="E115" s="20"/>
      <c r="F115" s="20"/>
      <c r="G115" s="26"/>
      <c r="H115" s="26"/>
      <c r="I115" s="20"/>
      <c r="J115" s="27"/>
    </row>
    <row r="116" customFormat="false" ht="15" hidden="false" customHeight="false" outlineLevel="0" collapsed="false">
      <c r="A116" s="19" t="str">
        <f aca="false">IF($B116="","",COUNTA($B$7:$B116))</f>
        <v/>
      </c>
      <c r="B116" s="20"/>
      <c r="C116" s="38" t="str">
        <f aca="false">IFERROR(VLOOKUP($B116,車両台帳!$B$7:$V$66,2,0),"")</f>
        <v/>
      </c>
      <c r="D116" s="22"/>
      <c r="E116" s="20"/>
      <c r="F116" s="20"/>
      <c r="G116" s="26"/>
      <c r="H116" s="26"/>
      <c r="I116" s="20"/>
      <c r="J116" s="27"/>
    </row>
    <row r="117" customFormat="false" ht="15" hidden="false" customHeight="false" outlineLevel="0" collapsed="false">
      <c r="A117" s="19" t="str">
        <f aca="false">IF($B117="","",COUNTA($B$7:$B117))</f>
        <v/>
      </c>
      <c r="B117" s="20"/>
      <c r="C117" s="38" t="str">
        <f aca="false">IFERROR(VLOOKUP($B117,車両台帳!$B$7:$V$66,2,0),"")</f>
        <v/>
      </c>
      <c r="D117" s="22"/>
      <c r="E117" s="20"/>
      <c r="F117" s="20"/>
      <c r="G117" s="26"/>
      <c r="H117" s="26"/>
      <c r="I117" s="20"/>
      <c r="J117" s="27"/>
    </row>
    <row r="118" customFormat="false" ht="15" hidden="false" customHeight="false" outlineLevel="0" collapsed="false">
      <c r="A118" s="19" t="str">
        <f aca="false">IF($B118="","",COUNTA($B$7:$B118))</f>
        <v/>
      </c>
      <c r="B118" s="20"/>
      <c r="C118" s="38" t="str">
        <f aca="false">IFERROR(VLOOKUP($B118,車両台帳!$B$7:$V$66,2,0),"")</f>
        <v/>
      </c>
      <c r="D118" s="22"/>
      <c r="E118" s="20"/>
      <c r="F118" s="20"/>
      <c r="G118" s="26"/>
      <c r="H118" s="26"/>
      <c r="I118" s="20"/>
      <c r="J118" s="27"/>
    </row>
    <row r="119" customFormat="false" ht="15" hidden="false" customHeight="false" outlineLevel="0" collapsed="false">
      <c r="A119" s="19" t="str">
        <f aca="false">IF($B119="","",COUNTA($B$7:$B119))</f>
        <v/>
      </c>
      <c r="B119" s="20"/>
      <c r="C119" s="38" t="str">
        <f aca="false">IFERROR(VLOOKUP($B119,車両台帳!$B$7:$V$66,2,0),"")</f>
        <v/>
      </c>
      <c r="D119" s="22"/>
      <c r="E119" s="20"/>
      <c r="F119" s="20"/>
      <c r="G119" s="26"/>
      <c r="H119" s="26"/>
      <c r="I119" s="20"/>
      <c r="J119" s="27"/>
    </row>
    <row r="120" customFormat="false" ht="15" hidden="false" customHeight="false" outlineLevel="0" collapsed="false">
      <c r="A120" s="19" t="str">
        <f aca="false">IF($B120="","",COUNTA($B$7:$B120))</f>
        <v/>
      </c>
      <c r="B120" s="20"/>
      <c r="C120" s="38" t="str">
        <f aca="false">IFERROR(VLOOKUP($B120,車両台帳!$B$7:$V$66,2,0),"")</f>
        <v/>
      </c>
      <c r="D120" s="22"/>
      <c r="E120" s="20"/>
      <c r="F120" s="20"/>
      <c r="G120" s="26"/>
      <c r="H120" s="26"/>
      <c r="I120" s="20"/>
      <c r="J120" s="27"/>
    </row>
    <row r="121" customFormat="false" ht="15" hidden="false" customHeight="false" outlineLevel="0" collapsed="false">
      <c r="A121" s="19" t="str">
        <f aca="false">IF($B121="","",COUNTA($B$7:$B121))</f>
        <v/>
      </c>
      <c r="B121" s="20"/>
      <c r="C121" s="38" t="str">
        <f aca="false">IFERROR(VLOOKUP($B121,車両台帳!$B$7:$V$66,2,0),"")</f>
        <v/>
      </c>
      <c r="D121" s="22"/>
      <c r="E121" s="20"/>
      <c r="F121" s="20"/>
      <c r="G121" s="26"/>
      <c r="H121" s="26"/>
      <c r="I121" s="20"/>
      <c r="J121" s="27"/>
    </row>
    <row r="122" customFormat="false" ht="15" hidden="false" customHeight="false" outlineLevel="0" collapsed="false">
      <c r="A122" s="19" t="str">
        <f aca="false">IF($B122="","",COUNTA($B$7:$B122))</f>
        <v/>
      </c>
      <c r="B122" s="20"/>
      <c r="C122" s="38" t="str">
        <f aca="false">IFERROR(VLOOKUP($B122,車両台帳!$B$7:$V$66,2,0),"")</f>
        <v/>
      </c>
      <c r="D122" s="22"/>
      <c r="E122" s="20"/>
      <c r="F122" s="20"/>
      <c r="G122" s="26"/>
      <c r="H122" s="26"/>
      <c r="I122" s="20"/>
      <c r="J122" s="27"/>
    </row>
    <row r="123" customFormat="false" ht="15" hidden="false" customHeight="false" outlineLevel="0" collapsed="false">
      <c r="A123" s="19" t="str">
        <f aca="false">IF($B123="","",COUNTA($B$7:$B123))</f>
        <v/>
      </c>
      <c r="B123" s="20"/>
      <c r="C123" s="38" t="str">
        <f aca="false">IFERROR(VLOOKUP($B123,車両台帳!$B$7:$V$66,2,0),"")</f>
        <v/>
      </c>
      <c r="D123" s="22"/>
      <c r="E123" s="20"/>
      <c r="F123" s="20"/>
      <c r="G123" s="26"/>
      <c r="H123" s="26"/>
      <c r="I123" s="20"/>
      <c r="J123" s="27"/>
    </row>
    <row r="124" customFormat="false" ht="15" hidden="false" customHeight="false" outlineLevel="0" collapsed="false">
      <c r="A124" s="19" t="str">
        <f aca="false">IF($B124="","",COUNTA($B$7:$B124))</f>
        <v/>
      </c>
      <c r="B124" s="20"/>
      <c r="C124" s="38" t="str">
        <f aca="false">IFERROR(VLOOKUP($B124,車両台帳!$B$7:$V$66,2,0),"")</f>
        <v/>
      </c>
      <c r="D124" s="22"/>
      <c r="E124" s="20"/>
      <c r="F124" s="20"/>
      <c r="G124" s="26"/>
      <c r="H124" s="26"/>
      <c r="I124" s="20"/>
      <c r="J124" s="27"/>
    </row>
    <row r="125" customFormat="false" ht="15" hidden="false" customHeight="false" outlineLevel="0" collapsed="false">
      <c r="A125" s="19" t="str">
        <f aca="false">IF($B125="","",COUNTA($B$7:$B125))</f>
        <v/>
      </c>
      <c r="B125" s="20"/>
      <c r="C125" s="38" t="str">
        <f aca="false">IFERROR(VLOOKUP($B125,車両台帳!$B$7:$V$66,2,0),"")</f>
        <v/>
      </c>
      <c r="D125" s="22"/>
      <c r="E125" s="20"/>
      <c r="F125" s="20"/>
      <c r="G125" s="26"/>
      <c r="H125" s="26"/>
      <c r="I125" s="20"/>
      <c r="J125" s="27"/>
    </row>
    <row r="126" customFormat="false" ht="15" hidden="false" customHeight="false" outlineLevel="0" collapsed="false">
      <c r="A126" s="19" t="str">
        <f aca="false">IF($B126="","",COUNTA($B$7:$B126))</f>
        <v/>
      </c>
      <c r="B126" s="20"/>
      <c r="C126" s="38" t="str">
        <f aca="false">IFERROR(VLOOKUP($B126,車両台帳!$B$7:$V$66,2,0),"")</f>
        <v/>
      </c>
      <c r="D126" s="22"/>
      <c r="E126" s="20"/>
      <c r="F126" s="20"/>
      <c r="G126" s="26"/>
      <c r="H126" s="26"/>
      <c r="I126" s="20"/>
      <c r="J126" s="27"/>
    </row>
    <row r="127" customFormat="false" ht="15" hidden="false" customHeight="false" outlineLevel="0" collapsed="false">
      <c r="A127" s="19" t="str">
        <f aca="false">IF($B127="","",COUNTA($B$7:$B127))</f>
        <v/>
      </c>
      <c r="B127" s="20"/>
      <c r="C127" s="38" t="str">
        <f aca="false">IFERROR(VLOOKUP($B127,車両台帳!$B$7:$V$66,2,0),"")</f>
        <v/>
      </c>
      <c r="D127" s="22"/>
      <c r="E127" s="20"/>
      <c r="F127" s="20"/>
      <c r="G127" s="26"/>
      <c r="H127" s="26"/>
      <c r="I127" s="20"/>
      <c r="J127" s="27"/>
    </row>
    <row r="128" customFormat="false" ht="15" hidden="false" customHeight="false" outlineLevel="0" collapsed="false">
      <c r="A128" s="19" t="str">
        <f aca="false">IF($B128="","",COUNTA($B$7:$B128))</f>
        <v/>
      </c>
      <c r="B128" s="20"/>
      <c r="C128" s="38" t="str">
        <f aca="false">IFERROR(VLOOKUP($B128,車両台帳!$B$7:$V$66,2,0),"")</f>
        <v/>
      </c>
      <c r="D128" s="22"/>
      <c r="E128" s="20"/>
      <c r="F128" s="20"/>
      <c r="G128" s="26"/>
      <c r="H128" s="26"/>
      <c r="I128" s="20"/>
      <c r="J128" s="27"/>
    </row>
    <row r="129" customFormat="false" ht="15" hidden="false" customHeight="false" outlineLevel="0" collapsed="false">
      <c r="A129" s="19" t="str">
        <f aca="false">IF($B129="","",COUNTA($B$7:$B129))</f>
        <v/>
      </c>
      <c r="B129" s="20"/>
      <c r="C129" s="38" t="str">
        <f aca="false">IFERROR(VLOOKUP($B129,車両台帳!$B$7:$V$66,2,0),"")</f>
        <v/>
      </c>
      <c r="D129" s="22"/>
      <c r="E129" s="20"/>
      <c r="F129" s="20"/>
      <c r="G129" s="26"/>
      <c r="H129" s="26"/>
      <c r="I129" s="20"/>
      <c r="J129" s="27"/>
    </row>
    <row r="130" customFormat="false" ht="15" hidden="false" customHeight="false" outlineLevel="0" collapsed="false">
      <c r="A130" s="19" t="str">
        <f aca="false">IF($B130="","",COUNTA($B$7:$B130))</f>
        <v/>
      </c>
      <c r="B130" s="20"/>
      <c r="C130" s="38" t="str">
        <f aca="false">IFERROR(VLOOKUP($B130,車両台帳!$B$7:$V$66,2,0),"")</f>
        <v/>
      </c>
      <c r="D130" s="22"/>
      <c r="E130" s="20"/>
      <c r="F130" s="20"/>
      <c r="G130" s="26"/>
      <c r="H130" s="26"/>
      <c r="I130" s="20"/>
      <c r="J130" s="27"/>
    </row>
    <row r="131" customFormat="false" ht="15" hidden="false" customHeight="false" outlineLevel="0" collapsed="false">
      <c r="A131" s="19" t="str">
        <f aca="false">IF($B131="","",COUNTA($B$7:$B131))</f>
        <v/>
      </c>
      <c r="B131" s="20"/>
      <c r="C131" s="38" t="str">
        <f aca="false">IFERROR(VLOOKUP($B131,車両台帳!$B$7:$V$66,2,0),"")</f>
        <v/>
      </c>
      <c r="D131" s="22"/>
      <c r="E131" s="20"/>
      <c r="F131" s="20"/>
      <c r="G131" s="26"/>
      <c r="H131" s="26"/>
      <c r="I131" s="20"/>
      <c r="J131" s="27"/>
    </row>
    <row r="132" customFormat="false" ht="15" hidden="false" customHeight="false" outlineLevel="0" collapsed="false">
      <c r="A132" s="19" t="str">
        <f aca="false">IF($B132="","",COUNTA($B$7:$B132))</f>
        <v/>
      </c>
      <c r="B132" s="20"/>
      <c r="C132" s="38" t="str">
        <f aca="false">IFERROR(VLOOKUP($B132,車両台帳!$B$7:$V$66,2,0),"")</f>
        <v/>
      </c>
      <c r="D132" s="22"/>
      <c r="E132" s="20"/>
      <c r="F132" s="20"/>
      <c r="G132" s="26"/>
      <c r="H132" s="26"/>
      <c r="I132" s="20"/>
      <c r="J132" s="27"/>
    </row>
    <row r="133" customFormat="false" ht="15" hidden="false" customHeight="false" outlineLevel="0" collapsed="false">
      <c r="A133" s="19" t="str">
        <f aca="false">IF($B133="","",COUNTA($B$7:$B133))</f>
        <v/>
      </c>
      <c r="B133" s="20"/>
      <c r="C133" s="38" t="str">
        <f aca="false">IFERROR(VLOOKUP($B133,車両台帳!$B$7:$V$66,2,0),"")</f>
        <v/>
      </c>
      <c r="D133" s="22"/>
      <c r="E133" s="20"/>
      <c r="F133" s="20"/>
      <c r="G133" s="26"/>
      <c r="H133" s="26"/>
      <c r="I133" s="20"/>
      <c r="J133" s="27"/>
    </row>
    <row r="134" customFormat="false" ht="15" hidden="false" customHeight="false" outlineLevel="0" collapsed="false">
      <c r="A134" s="19" t="str">
        <f aca="false">IF($B134="","",COUNTA($B$7:$B134))</f>
        <v/>
      </c>
      <c r="B134" s="20"/>
      <c r="C134" s="38" t="str">
        <f aca="false">IFERROR(VLOOKUP($B134,車両台帳!$B$7:$V$66,2,0),"")</f>
        <v/>
      </c>
      <c r="D134" s="22"/>
      <c r="E134" s="20"/>
      <c r="F134" s="20"/>
      <c r="G134" s="26"/>
      <c r="H134" s="26"/>
      <c r="I134" s="20"/>
      <c r="J134" s="27"/>
    </row>
    <row r="135" customFormat="false" ht="15" hidden="false" customHeight="false" outlineLevel="0" collapsed="false">
      <c r="A135" s="19" t="str">
        <f aca="false">IF($B135="","",COUNTA($B$7:$B135))</f>
        <v/>
      </c>
      <c r="B135" s="20"/>
      <c r="C135" s="38" t="str">
        <f aca="false">IFERROR(VLOOKUP($B135,車両台帳!$B$7:$V$66,2,0),"")</f>
        <v/>
      </c>
      <c r="D135" s="22"/>
      <c r="E135" s="20"/>
      <c r="F135" s="20"/>
      <c r="G135" s="26"/>
      <c r="H135" s="26"/>
      <c r="I135" s="20"/>
      <c r="J135" s="27"/>
    </row>
    <row r="136" customFormat="false" ht="15" hidden="false" customHeight="false" outlineLevel="0" collapsed="false">
      <c r="A136" s="19" t="str">
        <f aca="false">IF($B136="","",COUNTA($B$7:$B136))</f>
        <v/>
      </c>
      <c r="B136" s="20"/>
      <c r="C136" s="38" t="str">
        <f aca="false">IFERROR(VLOOKUP($B136,車両台帳!$B$7:$V$66,2,0),"")</f>
        <v/>
      </c>
      <c r="D136" s="22"/>
      <c r="E136" s="20"/>
      <c r="F136" s="20"/>
      <c r="G136" s="26"/>
      <c r="H136" s="26"/>
      <c r="I136" s="20"/>
      <c r="J136" s="27"/>
    </row>
    <row r="137" customFormat="false" ht="15" hidden="false" customHeight="false" outlineLevel="0" collapsed="false">
      <c r="A137" s="19" t="str">
        <f aca="false">IF($B137="","",COUNTA($B$7:$B137))</f>
        <v/>
      </c>
      <c r="B137" s="20"/>
      <c r="C137" s="38" t="str">
        <f aca="false">IFERROR(VLOOKUP($B137,車両台帳!$B$7:$V$66,2,0),"")</f>
        <v/>
      </c>
      <c r="D137" s="22"/>
      <c r="E137" s="20"/>
      <c r="F137" s="20"/>
      <c r="G137" s="26"/>
      <c r="H137" s="26"/>
      <c r="I137" s="20"/>
      <c r="J137" s="27"/>
    </row>
    <row r="138" customFormat="false" ht="15" hidden="false" customHeight="false" outlineLevel="0" collapsed="false">
      <c r="A138" s="19" t="str">
        <f aca="false">IF($B138="","",COUNTA($B$7:$B138))</f>
        <v/>
      </c>
      <c r="B138" s="20"/>
      <c r="C138" s="38" t="str">
        <f aca="false">IFERROR(VLOOKUP($B138,車両台帳!$B$7:$V$66,2,0),"")</f>
        <v/>
      </c>
      <c r="D138" s="22"/>
      <c r="E138" s="20"/>
      <c r="F138" s="20"/>
      <c r="G138" s="26"/>
      <c r="H138" s="26"/>
      <c r="I138" s="20"/>
      <c r="J138" s="27"/>
    </row>
    <row r="139" customFormat="false" ht="15" hidden="false" customHeight="false" outlineLevel="0" collapsed="false">
      <c r="A139" s="19" t="str">
        <f aca="false">IF($B139="","",COUNTA($B$7:$B139))</f>
        <v/>
      </c>
      <c r="B139" s="20"/>
      <c r="C139" s="38" t="str">
        <f aca="false">IFERROR(VLOOKUP($B139,車両台帳!$B$7:$V$66,2,0),"")</f>
        <v/>
      </c>
      <c r="D139" s="22"/>
      <c r="E139" s="20"/>
      <c r="F139" s="20"/>
      <c r="G139" s="26"/>
      <c r="H139" s="26"/>
      <c r="I139" s="20"/>
      <c r="J139" s="27"/>
    </row>
    <row r="140" customFormat="false" ht="15" hidden="false" customHeight="false" outlineLevel="0" collapsed="false">
      <c r="A140" s="19" t="str">
        <f aca="false">IF($B140="","",COUNTA($B$7:$B140))</f>
        <v/>
      </c>
      <c r="B140" s="20"/>
      <c r="C140" s="38" t="str">
        <f aca="false">IFERROR(VLOOKUP($B140,車両台帳!$B$7:$V$66,2,0),"")</f>
        <v/>
      </c>
      <c r="D140" s="22"/>
      <c r="E140" s="20"/>
      <c r="F140" s="20"/>
      <c r="G140" s="26"/>
      <c r="H140" s="26"/>
      <c r="I140" s="20"/>
      <c r="J140" s="27"/>
    </row>
    <row r="141" customFormat="false" ht="15" hidden="false" customHeight="false" outlineLevel="0" collapsed="false">
      <c r="A141" s="19" t="str">
        <f aca="false">IF($B141="","",COUNTA($B$7:$B141))</f>
        <v/>
      </c>
      <c r="B141" s="20"/>
      <c r="C141" s="38" t="str">
        <f aca="false">IFERROR(VLOOKUP($B141,車両台帳!$B$7:$V$66,2,0),"")</f>
        <v/>
      </c>
      <c r="D141" s="22"/>
      <c r="E141" s="20"/>
      <c r="F141" s="20"/>
      <c r="G141" s="26"/>
      <c r="H141" s="26"/>
      <c r="I141" s="20"/>
      <c r="J141" s="27"/>
    </row>
    <row r="142" customFormat="false" ht="15" hidden="false" customHeight="false" outlineLevel="0" collapsed="false">
      <c r="A142" s="19" t="str">
        <f aca="false">IF($B142="","",COUNTA($B$7:$B142))</f>
        <v/>
      </c>
      <c r="B142" s="20"/>
      <c r="C142" s="38" t="str">
        <f aca="false">IFERROR(VLOOKUP($B142,車両台帳!$B$7:$V$66,2,0),"")</f>
        <v/>
      </c>
      <c r="D142" s="22"/>
      <c r="E142" s="20"/>
      <c r="F142" s="20"/>
      <c r="G142" s="26"/>
      <c r="H142" s="26"/>
      <c r="I142" s="20"/>
      <c r="J142" s="27"/>
    </row>
    <row r="143" customFormat="false" ht="15" hidden="false" customHeight="false" outlineLevel="0" collapsed="false">
      <c r="A143" s="19" t="str">
        <f aca="false">IF($B143="","",COUNTA($B$7:$B143))</f>
        <v/>
      </c>
      <c r="B143" s="20"/>
      <c r="C143" s="38" t="str">
        <f aca="false">IFERROR(VLOOKUP($B143,車両台帳!$B$7:$V$66,2,0),"")</f>
        <v/>
      </c>
      <c r="D143" s="22"/>
      <c r="E143" s="20"/>
      <c r="F143" s="20"/>
      <c r="G143" s="26"/>
      <c r="H143" s="26"/>
      <c r="I143" s="20"/>
      <c r="J143" s="27"/>
    </row>
    <row r="144" customFormat="false" ht="15" hidden="false" customHeight="false" outlineLevel="0" collapsed="false">
      <c r="A144" s="19" t="str">
        <f aca="false">IF($B144="","",COUNTA($B$7:$B144))</f>
        <v/>
      </c>
      <c r="B144" s="20"/>
      <c r="C144" s="38" t="str">
        <f aca="false">IFERROR(VLOOKUP($B144,車両台帳!$B$7:$V$66,2,0),"")</f>
        <v/>
      </c>
      <c r="D144" s="22"/>
      <c r="E144" s="20"/>
      <c r="F144" s="20"/>
      <c r="G144" s="26"/>
      <c r="H144" s="26"/>
      <c r="I144" s="20"/>
      <c r="J144" s="27"/>
    </row>
    <row r="145" customFormat="false" ht="15" hidden="false" customHeight="false" outlineLevel="0" collapsed="false">
      <c r="A145" s="19" t="str">
        <f aca="false">IF($B145="","",COUNTA($B$7:$B145))</f>
        <v/>
      </c>
      <c r="B145" s="20"/>
      <c r="C145" s="38" t="str">
        <f aca="false">IFERROR(VLOOKUP($B145,車両台帳!$B$7:$V$66,2,0),"")</f>
        <v/>
      </c>
      <c r="D145" s="22"/>
      <c r="E145" s="20"/>
      <c r="F145" s="20"/>
      <c r="G145" s="26"/>
      <c r="H145" s="26"/>
      <c r="I145" s="20"/>
      <c r="J145" s="27"/>
    </row>
    <row r="146" customFormat="false" ht="15" hidden="false" customHeight="false" outlineLevel="0" collapsed="false">
      <c r="A146" s="19" t="str">
        <f aca="false">IF($B146="","",COUNTA($B$7:$B146))</f>
        <v/>
      </c>
      <c r="B146" s="20"/>
      <c r="C146" s="38" t="str">
        <f aca="false">IFERROR(VLOOKUP($B146,車両台帳!$B$7:$V$66,2,0),"")</f>
        <v/>
      </c>
      <c r="D146" s="22"/>
      <c r="E146" s="20"/>
      <c r="F146" s="20"/>
      <c r="G146" s="26"/>
      <c r="H146" s="26"/>
      <c r="I146" s="20"/>
      <c r="J146" s="27"/>
    </row>
    <row r="147" customFormat="false" ht="15" hidden="false" customHeight="false" outlineLevel="0" collapsed="false">
      <c r="A147" s="19" t="str">
        <f aca="false">IF($B147="","",COUNTA($B$7:$B147))</f>
        <v/>
      </c>
      <c r="B147" s="20"/>
      <c r="C147" s="38" t="str">
        <f aca="false">IFERROR(VLOOKUP($B147,車両台帳!$B$7:$V$66,2,0),"")</f>
        <v/>
      </c>
      <c r="D147" s="22"/>
      <c r="E147" s="20"/>
      <c r="F147" s="20"/>
      <c r="G147" s="26"/>
      <c r="H147" s="26"/>
      <c r="I147" s="20"/>
      <c r="J147" s="27"/>
    </row>
    <row r="148" customFormat="false" ht="15" hidden="false" customHeight="false" outlineLevel="0" collapsed="false">
      <c r="A148" s="19" t="str">
        <f aca="false">IF($B148="","",COUNTA($B$7:$B148))</f>
        <v/>
      </c>
      <c r="B148" s="20"/>
      <c r="C148" s="38" t="str">
        <f aca="false">IFERROR(VLOOKUP($B148,車両台帳!$B$7:$V$66,2,0),"")</f>
        <v/>
      </c>
      <c r="D148" s="22"/>
      <c r="E148" s="20"/>
      <c r="F148" s="20"/>
      <c r="G148" s="26"/>
      <c r="H148" s="26"/>
      <c r="I148" s="20"/>
      <c r="J148" s="27"/>
    </row>
    <row r="149" customFormat="false" ht="15" hidden="false" customHeight="false" outlineLevel="0" collapsed="false">
      <c r="A149" s="19" t="str">
        <f aca="false">IF($B149="","",COUNTA($B$7:$B149))</f>
        <v/>
      </c>
      <c r="B149" s="20"/>
      <c r="C149" s="38" t="str">
        <f aca="false">IFERROR(VLOOKUP($B149,車両台帳!$B$7:$V$66,2,0),"")</f>
        <v/>
      </c>
      <c r="D149" s="22"/>
      <c r="E149" s="20"/>
      <c r="F149" s="20"/>
      <c r="G149" s="26"/>
      <c r="H149" s="26"/>
      <c r="I149" s="20"/>
      <c r="J149" s="27"/>
    </row>
    <row r="150" customFormat="false" ht="15" hidden="false" customHeight="false" outlineLevel="0" collapsed="false">
      <c r="A150" s="19" t="str">
        <f aca="false">IF($B150="","",COUNTA($B$7:$B150))</f>
        <v/>
      </c>
      <c r="B150" s="20"/>
      <c r="C150" s="38" t="str">
        <f aca="false">IFERROR(VLOOKUP($B150,車両台帳!$B$7:$V$66,2,0),"")</f>
        <v/>
      </c>
      <c r="D150" s="22"/>
      <c r="E150" s="20"/>
      <c r="F150" s="20"/>
      <c r="G150" s="26"/>
      <c r="H150" s="26"/>
      <c r="I150" s="20"/>
      <c r="J150" s="27"/>
    </row>
    <row r="151" customFormat="false" ht="15" hidden="false" customHeight="false" outlineLevel="0" collapsed="false">
      <c r="A151" s="19" t="str">
        <f aca="false">IF($B151="","",COUNTA($B$7:$B151))</f>
        <v/>
      </c>
      <c r="B151" s="20"/>
      <c r="C151" s="38" t="str">
        <f aca="false">IFERROR(VLOOKUP($B151,車両台帳!$B$7:$V$66,2,0),"")</f>
        <v/>
      </c>
      <c r="D151" s="22"/>
      <c r="E151" s="20"/>
      <c r="F151" s="20"/>
      <c r="G151" s="26"/>
      <c r="H151" s="26"/>
      <c r="I151" s="20"/>
      <c r="J151" s="27"/>
    </row>
    <row r="152" customFormat="false" ht="15" hidden="false" customHeight="false" outlineLevel="0" collapsed="false">
      <c r="A152" s="19" t="str">
        <f aca="false">IF($B152="","",COUNTA($B$7:$B152))</f>
        <v/>
      </c>
      <c r="B152" s="20"/>
      <c r="C152" s="38" t="str">
        <f aca="false">IFERROR(VLOOKUP($B152,車両台帳!$B$7:$V$66,2,0),"")</f>
        <v/>
      </c>
      <c r="D152" s="22"/>
      <c r="E152" s="20"/>
      <c r="F152" s="20"/>
      <c r="G152" s="26"/>
      <c r="H152" s="26"/>
      <c r="I152" s="20"/>
      <c r="J152" s="27"/>
    </row>
    <row r="153" customFormat="false" ht="15" hidden="false" customHeight="false" outlineLevel="0" collapsed="false">
      <c r="A153" s="19" t="str">
        <f aca="false">IF($B153="","",COUNTA($B$7:$B153))</f>
        <v/>
      </c>
      <c r="B153" s="20"/>
      <c r="C153" s="38" t="str">
        <f aca="false">IFERROR(VLOOKUP($B153,車両台帳!$B$7:$V$66,2,0),"")</f>
        <v/>
      </c>
      <c r="D153" s="22"/>
      <c r="E153" s="20"/>
      <c r="F153" s="20"/>
      <c r="G153" s="26"/>
      <c r="H153" s="26"/>
      <c r="I153" s="20"/>
      <c r="J153" s="27"/>
    </row>
    <row r="154" customFormat="false" ht="15" hidden="false" customHeight="false" outlineLevel="0" collapsed="false">
      <c r="A154" s="19" t="str">
        <f aca="false">IF($B154="","",COUNTA($B$7:$B154))</f>
        <v/>
      </c>
      <c r="B154" s="20"/>
      <c r="C154" s="38" t="str">
        <f aca="false">IFERROR(VLOOKUP($B154,車両台帳!$B$7:$V$66,2,0),"")</f>
        <v/>
      </c>
      <c r="D154" s="22"/>
      <c r="E154" s="20"/>
      <c r="F154" s="20"/>
      <c r="G154" s="26"/>
      <c r="H154" s="26"/>
      <c r="I154" s="20"/>
      <c r="J154" s="27"/>
    </row>
    <row r="155" customFormat="false" ht="15" hidden="false" customHeight="false" outlineLevel="0" collapsed="false">
      <c r="A155" s="19" t="str">
        <f aca="false">IF($B155="","",COUNTA($B$7:$B155))</f>
        <v/>
      </c>
      <c r="B155" s="20"/>
      <c r="C155" s="38" t="str">
        <f aca="false">IFERROR(VLOOKUP($B155,車両台帳!$B$7:$V$66,2,0),"")</f>
        <v/>
      </c>
      <c r="D155" s="22"/>
      <c r="E155" s="20"/>
      <c r="F155" s="20"/>
      <c r="G155" s="26"/>
      <c r="H155" s="26"/>
      <c r="I155" s="20"/>
      <c r="J155" s="27"/>
    </row>
    <row r="156" customFormat="false" ht="15" hidden="false" customHeight="false" outlineLevel="0" collapsed="false">
      <c r="A156" s="29" t="str">
        <f aca="false">IF($B156="","",COUNTA($B$7:$B156))</f>
        <v/>
      </c>
      <c r="B156" s="30"/>
      <c r="C156" s="39" t="str">
        <f aca="false">IFERROR(VLOOKUP($B156,車両台帳!$B$7:$V$66,2,0),"")</f>
        <v/>
      </c>
      <c r="D156" s="32"/>
      <c r="E156" s="30"/>
      <c r="F156" s="30"/>
      <c r="G156" s="36"/>
      <c r="H156" s="36"/>
      <c r="I156" s="30"/>
      <c r="J156" s="37"/>
    </row>
  </sheetData>
  <autoFilter ref="A6:J156"/>
  <mergeCells count="7">
    <mergeCell ref="A1:J1"/>
    <mergeCell ref="A3:B3"/>
    <mergeCell ref="C3:E3"/>
    <mergeCell ref="G3:J3"/>
    <mergeCell ref="A4:B4"/>
    <mergeCell ref="C4:E4"/>
    <mergeCell ref="G4:J4"/>
  </mergeCells>
  <dataValidations count="2">
    <dataValidation allowBlank="true" errorStyle="stop" operator="between" showDropDown="false" showErrorMessage="false" showInputMessage="false" sqref="B7:B156" type="list">
      <formula1>車両台帳!$B$7:$B$66</formula1>
      <formula2>0</formula2>
    </dataValidation>
    <dataValidation allowBlank="true" errorStyle="stop" operator="between" showDropDown="false" showErrorMessage="false" showInputMessage="false" sqref="E7:E156" type="list">
      <formula1>マスタ!$G$4:$G$12</formula1>
      <formula2>0</formula2>
    </dataValidation>
  </dataValidation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2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4" min="2" style="0" width="12"/>
    <col collapsed="false" customWidth="true" hidden="false" outlineLevel="0" max="5" min="5" style="0" width="16"/>
  </cols>
  <sheetData>
    <row r="1" customFormat="false" ht="25.5" hidden="false" customHeight="true" outlineLevel="0" collapsed="false">
      <c r="A1" s="7" t="s">
        <v>89</v>
      </c>
      <c r="B1" s="7"/>
      <c r="C1" s="7"/>
      <c r="D1" s="7"/>
      <c r="E1" s="7"/>
    </row>
    <row r="2" customFormat="false" ht="15" hidden="false" customHeight="true" outlineLevel="0" collapsed="false">
      <c r="A2" s="40" t="s">
        <v>90</v>
      </c>
      <c r="B2" s="40"/>
      <c r="C2" s="40"/>
      <c r="D2" s="40"/>
      <c r="E2" s="40"/>
    </row>
    <row r="4" customFormat="false" ht="15" hidden="false" customHeight="false" outlineLevel="0" collapsed="false">
      <c r="A4" s="8" t="s">
        <v>91</v>
      </c>
      <c r="B4" s="8"/>
      <c r="C4" s="8"/>
      <c r="D4" s="41" t="s">
        <v>92</v>
      </c>
      <c r="E4" s="41"/>
    </row>
    <row r="5" customFormat="false" ht="18.75" hidden="false" customHeight="true" outlineLevel="0" collapsed="false">
      <c r="A5" s="42" t="s">
        <v>93</v>
      </c>
      <c r="B5" s="42"/>
      <c r="C5" s="42"/>
      <c r="D5" s="43" t="n">
        <f aca="false">COUNTA(車両台帳!$B$7:$B$66)</f>
        <v>0</v>
      </c>
      <c r="E5" s="43"/>
    </row>
    <row r="6" customFormat="false" ht="18.75" hidden="false" customHeight="true" outlineLevel="0" collapsed="false">
      <c r="A6" s="42" t="s">
        <v>94</v>
      </c>
      <c r="B6" s="42"/>
      <c r="C6" s="42"/>
      <c r="D6" s="43" t="n">
        <f aca="false">COUNTIF(車両台帳!$I$7:$I$66,"稼働")</f>
        <v>0</v>
      </c>
      <c r="E6" s="43"/>
    </row>
    <row r="7" customFormat="false" ht="18.75" hidden="false" customHeight="true" outlineLevel="0" collapsed="false">
      <c r="A7" s="42" t="s">
        <v>95</v>
      </c>
      <c r="B7" s="42"/>
      <c r="C7" s="42"/>
      <c r="D7" s="43" t="n">
        <f aca="false">COUNTIF(車両台帳!$I$7:$I$66,"修理中")+COUNTIF(車両台帳!$I$7:$I$66,"休車")</f>
        <v>0</v>
      </c>
      <c r="E7" s="43"/>
    </row>
    <row r="8" customFormat="false" ht="18.75" hidden="false" customHeight="true" outlineLevel="0" collapsed="false">
      <c r="A8" s="42" t="s">
        <v>96</v>
      </c>
      <c r="B8" s="42"/>
      <c r="C8" s="42"/>
      <c r="D8" s="43" t="n">
        <f aca="false">COUNTIF(車両台帳!$J$7:$J$66,"○")</f>
        <v>0</v>
      </c>
      <c r="E8" s="43"/>
    </row>
    <row r="9" customFormat="false" ht="18.75" hidden="false" customHeight="true" outlineLevel="0" collapsed="false">
      <c r="A9" s="42" t="s">
        <v>97</v>
      </c>
      <c r="B9" s="42"/>
      <c r="C9" s="42"/>
      <c r="D9" s="43" t="n">
        <f aca="false">COUNTIF(車両台帳!$S$7:$S$66,"&lt;0")</f>
        <v>0</v>
      </c>
      <c r="E9" s="43"/>
    </row>
    <row r="10" customFormat="false" ht="18.75" hidden="false" customHeight="true" outlineLevel="0" collapsed="false">
      <c r="A10" s="42" t="s">
        <v>98</v>
      </c>
      <c r="B10" s="42"/>
      <c r="C10" s="42"/>
      <c r="D10" s="43" t="n">
        <f aca="false">COUNTIFS(車両台帳!$S$7:$S$66,"&gt;=0",車両台帳!$S$7:$S$66,"&lt;=30")</f>
        <v>0</v>
      </c>
      <c r="E10" s="43"/>
    </row>
    <row r="11" customFormat="false" ht="18.75" hidden="false" customHeight="true" outlineLevel="0" collapsed="false">
      <c r="A11" s="42" t="s">
        <v>99</v>
      </c>
      <c r="B11" s="42"/>
      <c r="C11" s="42"/>
      <c r="D11" s="43" t="n">
        <f aca="false">COUNTIFS(車両台帳!$S$7:$S$66,"&gt;30",車両台帳!$S$7:$S$66,"&lt;=60")</f>
        <v>0</v>
      </c>
      <c r="E11" s="43"/>
    </row>
    <row r="12" customFormat="false" ht="18.75" hidden="false" customHeight="true" outlineLevel="0" collapsed="false">
      <c r="A12" s="42" t="s">
        <v>100</v>
      </c>
      <c r="B12" s="42"/>
      <c r="C12" s="42"/>
      <c r="D12" s="43" t="n">
        <f aca="false">SUMPRODUCT((車両台帳!$B$7:$B$66&lt;&gt;"")*(車両台帳!$Q$7:$Q$66=""))</f>
        <v>0</v>
      </c>
      <c r="E12" s="43"/>
    </row>
    <row r="13" customFormat="false" ht="18.75" hidden="false" customHeight="true" outlineLevel="0" collapsed="false">
      <c r="A13" s="42" t="s">
        <v>101</v>
      </c>
      <c r="B13" s="42"/>
      <c r="C13" s="42"/>
      <c r="D13" s="43" t="n">
        <f aca="false">COUNTA(点検・整備記録!$B$7:$B$156)</f>
        <v>0</v>
      </c>
      <c r="E13" s="43"/>
    </row>
    <row r="14" customFormat="false" ht="18.75" hidden="false" customHeight="true" outlineLevel="0" collapsed="false">
      <c r="A14" s="44" t="s">
        <v>102</v>
      </c>
      <c r="B14" s="44"/>
      <c r="C14" s="44"/>
      <c r="D14" s="45" t="n">
        <f aca="false">SUM(点検・整備記録!$H$7:$H$156)</f>
        <v>0</v>
      </c>
      <c r="E14" s="45"/>
    </row>
    <row r="16" customFormat="false" ht="21.75" hidden="false" customHeight="true" outlineLevel="0" collapsed="false">
      <c r="A16" s="46" t="s">
        <v>66</v>
      </c>
      <c r="B16" s="47" t="s">
        <v>103</v>
      </c>
      <c r="C16" s="47" t="s">
        <v>97</v>
      </c>
      <c r="D16" s="48" t="s">
        <v>104</v>
      </c>
      <c r="E16" s="49" t="s">
        <v>105</v>
      </c>
    </row>
    <row r="17" customFormat="false" ht="15" hidden="false" customHeight="false" outlineLevel="0" collapsed="false">
      <c r="A17" s="50" t="str">
        <f aca="false">マスタ!$A$4</f>
        <v>乗用車</v>
      </c>
      <c r="B17" s="51" t="n">
        <f aca="false">COUNTIF(車両台帳!$D$7:$D$66,$A17)</f>
        <v>0</v>
      </c>
      <c r="C17" s="51" t="n">
        <f aca="false">COUNTIFS(車両台帳!$D$7:$D$66,$A17,車両台帳!$S$7:$S$66,"&lt;0")</f>
        <v>0</v>
      </c>
      <c r="D17" s="51" t="n">
        <f aca="false">COUNTIFS(車両台帳!$D$7:$D$66,$A17,車両台帳!$S$7:$S$66,"&gt;=0",車両台帳!$S$7:$S$66,"&lt;=30")</f>
        <v>0</v>
      </c>
      <c r="E17" s="52" t="n">
        <f aca="false">SUMPRODUCT(点検・整備記録!$H$7:$H$156,--(COUNTIFS(車両台帳!$B$7:$B$66,点検・整備記録!$B$7:$B$156,車両台帳!$D$7:$D$66,$A17)&gt;0))</f>
        <v>0</v>
      </c>
    </row>
    <row r="18" customFormat="false" ht="15" hidden="false" customHeight="false" outlineLevel="0" collapsed="false">
      <c r="A18" s="50" t="str">
        <f aca="false">マスタ!$A$5</f>
        <v>バン・ワゴン</v>
      </c>
      <c r="B18" s="51" t="n">
        <f aca="false">COUNTIF(車両台帳!$D$7:$D$66,$A18)</f>
        <v>0</v>
      </c>
      <c r="C18" s="51" t="n">
        <f aca="false">COUNTIFS(車両台帳!$D$7:$D$66,$A18,車両台帳!$S$7:$S$66,"&lt;0")</f>
        <v>0</v>
      </c>
      <c r="D18" s="51" t="n">
        <f aca="false">COUNTIFS(車両台帳!$D$7:$D$66,$A18,車両台帳!$S$7:$S$66,"&gt;=0",車両台帳!$S$7:$S$66,"&lt;=30")</f>
        <v>0</v>
      </c>
      <c r="E18" s="52" t="n">
        <f aca="false">SUMPRODUCT(点検・整備記録!$H$7:$H$156,--(COUNTIFS(車両台帳!$B$7:$B$66,点検・整備記録!$B$7:$B$156,車両台帳!$D$7:$D$66,$A18)&gt;0))</f>
        <v>0</v>
      </c>
    </row>
    <row r="19" customFormat="false" ht="15" hidden="false" customHeight="false" outlineLevel="0" collapsed="false">
      <c r="A19" s="50" t="str">
        <f aca="false">マスタ!$A$6</f>
        <v>軽貨物</v>
      </c>
      <c r="B19" s="51" t="n">
        <f aca="false">COUNTIF(車両台帳!$D$7:$D$66,$A19)</f>
        <v>0</v>
      </c>
      <c r="C19" s="51" t="n">
        <f aca="false">COUNTIFS(車両台帳!$D$7:$D$66,$A19,車両台帳!$S$7:$S$66,"&lt;0")</f>
        <v>0</v>
      </c>
      <c r="D19" s="51" t="n">
        <f aca="false">COUNTIFS(車両台帳!$D$7:$D$66,$A19,車両台帳!$S$7:$S$66,"&gt;=0",車両台帳!$S$7:$S$66,"&lt;=30")</f>
        <v>0</v>
      </c>
      <c r="E19" s="52" t="n">
        <f aca="false">SUMPRODUCT(点検・整備記録!$H$7:$H$156,--(COUNTIFS(車両台帳!$B$7:$B$66,点検・整備記録!$B$7:$B$156,車両台帳!$D$7:$D$66,$A19)&gt;0))</f>
        <v>0</v>
      </c>
    </row>
    <row r="20" customFormat="false" ht="15" hidden="false" customHeight="false" outlineLevel="0" collapsed="false">
      <c r="A20" s="50" t="str">
        <f aca="false">マスタ!$A$7</f>
        <v>トラック</v>
      </c>
      <c r="B20" s="51" t="n">
        <f aca="false">COUNTIF(車両台帳!$D$7:$D$66,$A20)</f>
        <v>0</v>
      </c>
      <c r="C20" s="51" t="n">
        <f aca="false">COUNTIFS(車両台帳!$D$7:$D$66,$A20,車両台帳!$S$7:$S$66,"&lt;0")</f>
        <v>0</v>
      </c>
      <c r="D20" s="51" t="n">
        <f aca="false">COUNTIFS(車両台帳!$D$7:$D$66,$A20,車両台帳!$S$7:$S$66,"&gt;=0",車両台帳!$S$7:$S$66,"&lt;=30")</f>
        <v>0</v>
      </c>
      <c r="E20" s="52" t="n">
        <f aca="false">SUMPRODUCT(点検・整備記録!$H$7:$H$156,--(COUNTIFS(車両台帳!$B$7:$B$66,点検・整備記録!$B$7:$B$156,車両台帳!$D$7:$D$66,$A20)&gt;0))</f>
        <v>0</v>
      </c>
    </row>
    <row r="21" customFormat="false" ht="15" hidden="false" customHeight="false" outlineLevel="0" collapsed="false">
      <c r="A21" s="50" t="str">
        <f aca="false">マスタ!$A$8</f>
        <v>高所作業車</v>
      </c>
      <c r="B21" s="51" t="n">
        <f aca="false">COUNTIF(車両台帳!$D$7:$D$66,$A21)</f>
        <v>0</v>
      </c>
      <c r="C21" s="51" t="n">
        <f aca="false">COUNTIFS(車両台帳!$D$7:$D$66,$A21,車両台帳!$S$7:$S$66,"&lt;0")</f>
        <v>0</v>
      </c>
      <c r="D21" s="51" t="n">
        <f aca="false">COUNTIFS(車両台帳!$D$7:$D$66,$A21,車両台帳!$S$7:$S$66,"&gt;=0",車両台帳!$S$7:$S$66,"&lt;=30")</f>
        <v>0</v>
      </c>
      <c r="E21" s="52" t="n">
        <f aca="false">SUMPRODUCT(点検・整備記録!$H$7:$H$156,--(COUNTIFS(車両台帳!$B$7:$B$66,点検・整備記録!$B$7:$B$156,車両台帳!$D$7:$D$66,$A21)&gt;0))</f>
        <v>0</v>
      </c>
    </row>
    <row r="22" customFormat="false" ht="15" hidden="false" customHeight="false" outlineLevel="0" collapsed="false">
      <c r="A22" s="50" t="str">
        <f aca="false">マスタ!$A$9</f>
        <v>建設機械</v>
      </c>
      <c r="B22" s="51" t="n">
        <f aca="false">COUNTIF(車両台帳!$D$7:$D$66,$A22)</f>
        <v>0</v>
      </c>
      <c r="C22" s="51" t="n">
        <f aca="false">COUNTIFS(車両台帳!$D$7:$D$66,$A22,車両台帳!$S$7:$S$66,"&lt;0")</f>
        <v>0</v>
      </c>
      <c r="D22" s="51" t="n">
        <f aca="false">COUNTIFS(車両台帳!$D$7:$D$66,$A22,車両台帳!$S$7:$S$66,"&gt;=0",車両台帳!$S$7:$S$66,"&lt;=30")</f>
        <v>0</v>
      </c>
      <c r="E22" s="52" t="n">
        <f aca="false">SUMPRODUCT(点検・整備記録!$H$7:$H$156,--(COUNTIFS(車両台帳!$B$7:$B$66,点検・整備記録!$B$7:$B$156,車両台帳!$D$7:$D$66,$A22)&gt;0))</f>
        <v>0</v>
      </c>
    </row>
    <row r="23" customFormat="false" ht="15" hidden="false" customHeight="false" outlineLevel="0" collapsed="false">
      <c r="A23" s="50" t="str">
        <f aca="false">マスタ!$A$10</f>
        <v>その他</v>
      </c>
      <c r="B23" s="51" t="n">
        <f aca="false">COUNTIF(車両台帳!$D$7:$D$66,$A23)</f>
        <v>0</v>
      </c>
      <c r="C23" s="51" t="n">
        <f aca="false">COUNTIFS(車両台帳!$D$7:$D$66,$A23,車両台帳!$S$7:$S$66,"&lt;0")</f>
        <v>0</v>
      </c>
      <c r="D23" s="51" t="n">
        <f aca="false">COUNTIFS(車両台帳!$D$7:$D$66,$A23,車両台帳!$S$7:$S$66,"&gt;=0",車両台帳!$S$7:$S$66,"&lt;=30")</f>
        <v>0</v>
      </c>
      <c r="E23" s="52" t="n">
        <f aca="false">SUMPRODUCT(点検・整備記録!$H$7:$H$156,--(COUNTIFS(車両台帳!$B$7:$B$66,点検・整備記録!$B$7:$B$156,車両台帳!$D$7:$D$66,$A23)&gt;0))</f>
        <v>0</v>
      </c>
    </row>
    <row r="24" customFormat="false" ht="15" hidden="false" customHeight="false" outlineLevel="0" collapsed="false">
      <c r="A24" s="53" t="s">
        <v>106</v>
      </c>
      <c r="B24" s="54" t="n">
        <f aca="false">SUM(B17:B23)</f>
        <v>0</v>
      </c>
      <c r="C24" s="54" t="n">
        <f aca="false">SUM(C17:C23)</f>
        <v>0</v>
      </c>
      <c r="D24" s="54" t="n">
        <f aca="false">SUM(D17:D23)</f>
        <v>0</v>
      </c>
      <c r="E24" s="55" t="n">
        <f aca="false">SUM(E17:E23)</f>
        <v>0</v>
      </c>
    </row>
    <row r="26" customFormat="false" ht="15" hidden="false" customHeight="true" outlineLevel="0" collapsed="false">
      <c r="A26" s="40" t="s">
        <v>107</v>
      </c>
      <c r="B26" s="40"/>
      <c r="C26" s="40"/>
      <c r="D26" s="40"/>
      <c r="E26" s="40"/>
    </row>
    <row r="27" customFormat="false" ht="15" hidden="false" customHeight="false" outlineLevel="0" collapsed="false">
      <c r="A27" s="40"/>
      <c r="B27" s="40"/>
      <c r="C27" s="40"/>
      <c r="D27" s="40"/>
      <c r="E27" s="40"/>
    </row>
  </sheetData>
  <mergeCells count="25">
    <mergeCell ref="A1:E1"/>
    <mergeCell ref="A2:E2"/>
    <mergeCell ref="A4:C4"/>
    <mergeCell ref="D4:E4"/>
    <mergeCell ref="A5:C5"/>
    <mergeCell ref="D5:E5"/>
    <mergeCell ref="A6:C6"/>
    <mergeCell ref="D6:E6"/>
    <mergeCell ref="A7:C7"/>
    <mergeCell ref="D7:E7"/>
    <mergeCell ref="A8:C8"/>
    <mergeCell ref="D8:E8"/>
    <mergeCell ref="A9:C9"/>
    <mergeCell ref="D9:E9"/>
    <mergeCell ref="A10:C10"/>
    <mergeCell ref="D10:E10"/>
    <mergeCell ref="A11:C11"/>
    <mergeCell ref="D11:E11"/>
    <mergeCell ref="A12:C12"/>
    <mergeCell ref="D12:E12"/>
    <mergeCell ref="A13:C13"/>
    <mergeCell ref="D13:E13"/>
    <mergeCell ref="A14:C14"/>
    <mergeCell ref="D14:E14"/>
    <mergeCell ref="A26:E27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V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0"/>
    <col collapsed="false" customWidth="true" hidden="false" outlineLevel="0" max="3" min="3" style="0" width="20"/>
    <col collapsed="false" customWidth="true" hidden="false" outlineLevel="0" max="4" min="4" style="0" width="13"/>
    <col collapsed="false" customWidth="true" hidden="false" outlineLevel="0" max="6" min="5" style="0" width="15"/>
    <col collapsed="false" customWidth="true" hidden="false" outlineLevel="0" max="8" min="7" style="0" width="12"/>
    <col collapsed="false" customWidth="true" hidden="false" outlineLevel="0" max="9" min="9" style="0" width="10"/>
    <col collapsed="false" customWidth="true" hidden="false" outlineLevel="0" max="10" min="10" style="0" width="8"/>
    <col collapsed="false" customWidth="true" hidden="false" outlineLevel="0" max="13" min="11" style="0" width="11"/>
    <col collapsed="false" customWidth="true" hidden="false" outlineLevel="0" max="16" min="14" style="0" width="12"/>
    <col collapsed="false" customWidth="true" hidden="false" outlineLevel="0" max="17" min="17" style="0" width="11"/>
    <col collapsed="false" customWidth="true" hidden="false" outlineLevel="0" max="18" min="18" style="0" width="15"/>
    <col collapsed="false" customWidth="true" hidden="false" outlineLevel="0" max="19" min="19" style="0" width="8"/>
    <col collapsed="false" customWidth="true" hidden="false" outlineLevel="0" max="20" min="20" style="0" width="20"/>
    <col collapsed="false" customWidth="true" hidden="false" outlineLevel="0" max="21" min="21" style="0" width="10"/>
    <col collapsed="false" customWidth="true" hidden="false" outlineLevel="0" max="22" min="22" style="0" width="14"/>
  </cols>
  <sheetData>
    <row r="1" customFormat="false" ht="17.15" hidden="false" customHeight="false" outlineLevel="0" collapsed="false">
      <c r="A1" s="56" t="s">
        <v>108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3" customFormat="false" ht="30" hidden="false" customHeight="true" outlineLevel="0" collapsed="false">
      <c r="A3" s="16" t="s">
        <v>18</v>
      </c>
      <c r="B3" s="17" t="s">
        <v>64</v>
      </c>
      <c r="C3" s="17" t="s">
        <v>65</v>
      </c>
      <c r="D3" s="17" t="s">
        <v>66</v>
      </c>
      <c r="E3" s="17" t="s">
        <v>67</v>
      </c>
      <c r="F3" s="17" t="s">
        <v>68</v>
      </c>
      <c r="G3" s="17" t="s">
        <v>69</v>
      </c>
      <c r="H3" s="17" t="s">
        <v>70</v>
      </c>
      <c r="I3" s="17" t="s">
        <v>71</v>
      </c>
      <c r="J3" s="17" t="s">
        <v>72</v>
      </c>
      <c r="K3" s="17" t="s">
        <v>73</v>
      </c>
      <c r="L3" s="17" t="s">
        <v>74</v>
      </c>
      <c r="M3" s="17" t="s">
        <v>75</v>
      </c>
      <c r="N3" s="17" t="s">
        <v>76</v>
      </c>
      <c r="O3" s="17" t="s">
        <v>77</v>
      </c>
      <c r="P3" s="17" t="s">
        <v>78</v>
      </c>
      <c r="Q3" s="17" t="s">
        <v>26</v>
      </c>
      <c r="R3" s="17" t="s">
        <v>79</v>
      </c>
      <c r="S3" s="17" t="s">
        <v>80</v>
      </c>
      <c r="T3" s="17" t="s">
        <v>81</v>
      </c>
      <c r="U3" s="17" t="s">
        <v>82</v>
      </c>
      <c r="V3" s="18" t="s">
        <v>63</v>
      </c>
    </row>
    <row r="4" customFormat="false" ht="15" hidden="false" customHeight="false" outlineLevel="0" collapsed="false">
      <c r="A4" s="57" t="n">
        <v>1</v>
      </c>
      <c r="B4" s="20" t="s">
        <v>109</v>
      </c>
      <c r="C4" s="58" t="s">
        <v>110</v>
      </c>
      <c r="D4" s="58" t="s">
        <v>111</v>
      </c>
      <c r="E4" s="58" t="s">
        <v>112</v>
      </c>
      <c r="F4" s="20" t="s">
        <v>113</v>
      </c>
      <c r="G4" s="58" t="s">
        <v>114</v>
      </c>
      <c r="H4" s="58" t="s">
        <v>115</v>
      </c>
      <c r="I4" s="59" t="s">
        <v>94</v>
      </c>
      <c r="J4" s="59" t="s">
        <v>116</v>
      </c>
      <c r="K4" s="22" t="n">
        <v>46527</v>
      </c>
      <c r="L4" s="22" t="n">
        <v>46548</v>
      </c>
      <c r="M4" s="22" t="n">
        <v>46478</v>
      </c>
      <c r="N4" s="22" t="n">
        <v>46160</v>
      </c>
      <c r="O4" s="22"/>
      <c r="P4" s="22"/>
      <c r="Q4" s="22" t="n">
        <v>46478</v>
      </c>
      <c r="R4" s="59" t="s">
        <v>117</v>
      </c>
      <c r="S4" s="60" t="n">
        <v>211</v>
      </c>
      <c r="T4" s="59" t="s">
        <v>118</v>
      </c>
      <c r="U4" s="26" t="n">
        <v>62000</v>
      </c>
      <c r="V4" s="27"/>
    </row>
    <row r="5" customFormat="false" ht="15" hidden="false" customHeight="false" outlineLevel="0" collapsed="false">
      <c r="A5" s="57" t="n">
        <v>2</v>
      </c>
      <c r="B5" s="20" t="s">
        <v>119</v>
      </c>
      <c r="C5" s="58" t="s">
        <v>120</v>
      </c>
      <c r="D5" s="58" t="s">
        <v>121</v>
      </c>
      <c r="E5" s="58" t="s">
        <v>122</v>
      </c>
      <c r="F5" s="20" t="s">
        <v>123</v>
      </c>
      <c r="G5" s="58" t="s">
        <v>124</v>
      </c>
      <c r="H5" s="58" t="s">
        <v>115</v>
      </c>
      <c r="I5" s="59" t="s">
        <v>94</v>
      </c>
      <c r="J5" s="21" t="s">
        <v>125</v>
      </c>
      <c r="K5" s="22" t="n">
        <v>46446</v>
      </c>
      <c r="L5" s="22" t="n">
        <v>46461</v>
      </c>
      <c r="M5" s="22" t="n">
        <v>46419</v>
      </c>
      <c r="N5" s="22" t="n">
        <v>46078</v>
      </c>
      <c r="O5" s="22" t="n">
        <v>46078</v>
      </c>
      <c r="P5" s="22" t="n">
        <v>46244</v>
      </c>
      <c r="Q5" s="22" t="n">
        <v>46275</v>
      </c>
      <c r="R5" s="59" t="s">
        <v>126</v>
      </c>
      <c r="S5" s="60" t="n">
        <v>8</v>
      </c>
      <c r="T5" s="59" t="s">
        <v>127</v>
      </c>
      <c r="U5" s="26" t="n">
        <v>43500</v>
      </c>
      <c r="V5" s="61" t="s">
        <v>128</v>
      </c>
    </row>
    <row r="6" customFormat="false" ht="15" hidden="false" customHeight="false" outlineLevel="0" collapsed="false">
      <c r="A6" s="62" t="n">
        <v>3</v>
      </c>
      <c r="B6" s="30" t="s">
        <v>129</v>
      </c>
      <c r="C6" s="30" t="s">
        <v>130</v>
      </c>
      <c r="D6" s="63" t="s">
        <v>131</v>
      </c>
      <c r="E6" s="63" t="s">
        <v>132</v>
      </c>
      <c r="F6" s="30" t="s">
        <v>133</v>
      </c>
      <c r="G6" s="63" t="s">
        <v>134</v>
      </c>
      <c r="H6" s="63" t="s">
        <v>135</v>
      </c>
      <c r="I6" s="64" t="s">
        <v>136</v>
      </c>
      <c r="J6" s="64" t="s">
        <v>116</v>
      </c>
      <c r="K6" s="32" t="n">
        <v>46259</v>
      </c>
      <c r="L6" s="32" t="n">
        <v>46295</v>
      </c>
      <c r="M6" s="32" t="n">
        <v>46310</v>
      </c>
      <c r="N6" s="32" t="n">
        <v>45889</v>
      </c>
      <c r="O6" s="32"/>
      <c r="P6" s="32"/>
      <c r="Q6" s="32" t="n">
        <v>46254</v>
      </c>
      <c r="R6" s="31" t="s">
        <v>137</v>
      </c>
      <c r="S6" s="65" t="n">
        <v>-13</v>
      </c>
      <c r="T6" s="31" t="s">
        <v>138</v>
      </c>
      <c r="U6" s="36" t="n">
        <v>128400</v>
      </c>
      <c r="V6" s="66" t="s">
        <v>139</v>
      </c>
    </row>
    <row r="8" customFormat="false" ht="15" hidden="false" customHeight="true" outlineLevel="0" collapsed="false">
      <c r="A8" s="40" t="s">
        <v>140</v>
      </c>
      <c r="B8" s="40"/>
      <c r="C8" s="40"/>
      <c r="D8" s="40"/>
      <c r="E8" s="40"/>
      <c r="F8" s="40"/>
      <c r="G8" s="40"/>
      <c r="H8" s="40"/>
      <c r="I8" s="40"/>
      <c r="J8" s="40"/>
    </row>
  </sheetData>
  <mergeCells count="2">
    <mergeCell ref="A1:V1"/>
    <mergeCell ref="A8:J8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2" min="2" style="0" width="3"/>
    <col collapsed="false" customWidth="true" hidden="false" outlineLevel="0" max="3" min="3" style="0" width="14"/>
    <col collapsed="false" customWidth="true" hidden="false" outlineLevel="0" max="4" min="4" style="0" width="3"/>
    <col collapsed="false" customWidth="true" hidden="false" outlineLevel="0" max="5" min="5" style="0" width="18"/>
    <col collapsed="false" customWidth="true" hidden="false" outlineLevel="0" max="6" min="6" style="0" width="3"/>
    <col collapsed="false" customWidth="true" hidden="false" outlineLevel="0" max="7" min="7" style="0" width="22"/>
    <col collapsed="false" customWidth="true" hidden="false" outlineLevel="0" max="8" min="8" style="0" width="3"/>
    <col collapsed="false" customWidth="true" hidden="false" outlineLevel="0" max="9" min="9" style="0" width="28"/>
    <col collapsed="false" customWidth="true" hidden="false" outlineLevel="0" max="10" min="10" style="0" width="16"/>
    <col collapsed="false" customWidth="true" hidden="false" outlineLevel="0" max="11" min="11" style="0" width="18"/>
    <col collapsed="false" customWidth="true" hidden="false" outlineLevel="0" max="12" min="12" style="0" width="10"/>
  </cols>
  <sheetData>
    <row r="1" customFormat="false" ht="15" hidden="false" customHeight="false" outlineLevel="0" collapsed="false">
      <c r="A1" s="67" t="s">
        <v>141</v>
      </c>
    </row>
    <row r="3" customFormat="false" ht="15" hidden="false" customHeight="false" outlineLevel="0" collapsed="false">
      <c r="A3" s="68" t="s">
        <v>66</v>
      </c>
      <c r="C3" s="68" t="s">
        <v>71</v>
      </c>
      <c r="E3" s="68" t="s">
        <v>72</v>
      </c>
      <c r="G3" s="68" t="s">
        <v>142</v>
      </c>
      <c r="I3" s="67" t="s">
        <v>143</v>
      </c>
    </row>
    <row r="4" customFormat="false" ht="15" hidden="false" customHeight="false" outlineLevel="0" collapsed="false">
      <c r="A4" s="69" t="s">
        <v>144</v>
      </c>
      <c r="C4" s="69" t="s">
        <v>94</v>
      </c>
      <c r="E4" s="70" t="s">
        <v>125</v>
      </c>
      <c r="G4" s="69" t="s">
        <v>145</v>
      </c>
      <c r="I4" s="46" t="s">
        <v>146</v>
      </c>
      <c r="J4" s="47" t="s">
        <v>66</v>
      </c>
      <c r="K4" s="49" t="s">
        <v>72</v>
      </c>
    </row>
    <row r="5" customFormat="false" ht="15" hidden="false" customHeight="false" outlineLevel="0" collapsed="false">
      <c r="A5" s="69" t="s">
        <v>111</v>
      </c>
      <c r="C5" s="69" t="s">
        <v>136</v>
      </c>
      <c r="E5" s="71" t="s">
        <v>116</v>
      </c>
      <c r="G5" s="70" t="s">
        <v>137</v>
      </c>
      <c r="I5" s="72" t="s">
        <v>147</v>
      </c>
      <c r="J5" s="73" t="s">
        <v>144</v>
      </c>
      <c r="K5" s="74" t="s">
        <v>116</v>
      </c>
    </row>
    <row r="6" customFormat="false" ht="15" hidden="false" customHeight="false" outlineLevel="0" collapsed="false">
      <c r="A6" s="69" t="s">
        <v>148</v>
      </c>
      <c r="C6" s="69" t="s">
        <v>149</v>
      </c>
      <c r="G6" s="69" t="s">
        <v>33</v>
      </c>
      <c r="I6" s="72" t="s">
        <v>110</v>
      </c>
      <c r="J6" s="73" t="s">
        <v>111</v>
      </c>
      <c r="K6" s="74" t="s">
        <v>116</v>
      </c>
    </row>
    <row r="7" customFormat="false" ht="15" hidden="false" customHeight="false" outlineLevel="0" collapsed="false">
      <c r="A7" s="69" t="s">
        <v>131</v>
      </c>
      <c r="C7" s="71" t="s">
        <v>150</v>
      </c>
      <c r="G7" s="69" t="s">
        <v>126</v>
      </c>
      <c r="I7" s="72" t="s">
        <v>151</v>
      </c>
      <c r="J7" s="73" t="s">
        <v>148</v>
      </c>
      <c r="K7" s="74" t="s">
        <v>116</v>
      </c>
    </row>
    <row r="8" customFormat="false" ht="15" hidden="false" customHeight="false" outlineLevel="0" collapsed="false">
      <c r="A8" s="69" t="s">
        <v>121</v>
      </c>
      <c r="G8" s="69" t="s">
        <v>152</v>
      </c>
      <c r="I8" s="75" t="s">
        <v>130</v>
      </c>
      <c r="J8" s="73" t="s">
        <v>131</v>
      </c>
      <c r="K8" s="74" t="s">
        <v>116</v>
      </c>
    </row>
    <row r="9" customFormat="false" ht="15" hidden="false" customHeight="false" outlineLevel="0" collapsed="false">
      <c r="A9" s="69" t="s">
        <v>153</v>
      </c>
      <c r="G9" s="69" t="s">
        <v>154</v>
      </c>
      <c r="I9" s="75" t="s">
        <v>155</v>
      </c>
      <c r="J9" s="73" t="s">
        <v>131</v>
      </c>
      <c r="K9" s="74" t="s">
        <v>116</v>
      </c>
    </row>
    <row r="10" customFormat="false" ht="15" hidden="false" customHeight="false" outlineLevel="0" collapsed="false">
      <c r="A10" s="71" t="s">
        <v>156</v>
      </c>
      <c r="G10" s="69" t="s">
        <v>157</v>
      </c>
      <c r="I10" s="72" t="s">
        <v>158</v>
      </c>
      <c r="J10" s="73" t="s">
        <v>131</v>
      </c>
      <c r="K10" s="74" t="s">
        <v>116</v>
      </c>
    </row>
    <row r="11" customFormat="false" ht="15" hidden="false" customHeight="false" outlineLevel="0" collapsed="false">
      <c r="G11" s="69" t="s">
        <v>159</v>
      </c>
      <c r="I11" s="72" t="s">
        <v>120</v>
      </c>
      <c r="J11" s="73" t="s">
        <v>121</v>
      </c>
      <c r="K11" s="76" t="s">
        <v>125</v>
      </c>
    </row>
    <row r="12" customFormat="false" ht="15" hidden="false" customHeight="false" outlineLevel="0" collapsed="false">
      <c r="G12" s="71" t="s">
        <v>160</v>
      </c>
      <c r="I12" s="72" t="s">
        <v>161</v>
      </c>
      <c r="J12" s="73" t="s">
        <v>121</v>
      </c>
      <c r="K12" s="76" t="s">
        <v>125</v>
      </c>
    </row>
    <row r="13" customFormat="false" ht="15" hidden="false" customHeight="false" outlineLevel="0" collapsed="false">
      <c r="I13" s="72" t="s">
        <v>162</v>
      </c>
      <c r="J13" s="73" t="s">
        <v>153</v>
      </c>
      <c r="K13" s="74" t="s">
        <v>116</v>
      </c>
    </row>
    <row r="14" customFormat="false" ht="15" hidden="false" customHeight="false" outlineLevel="0" collapsed="false">
      <c r="I14" s="77" t="s">
        <v>163</v>
      </c>
      <c r="J14" s="78" t="s">
        <v>153</v>
      </c>
      <c r="K14" s="79" t="s">
        <v>116</v>
      </c>
    </row>
    <row r="16" customFormat="false" ht="15" hidden="false" customHeight="true" outlineLevel="0" collapsed="false">
      <c r="I16" s="40" t="s">
        <v>164</v>
      </c>
      <c r="J16" s="40"/>
      <c r="K16" s="40"/>
      <c r="L16" s="40"/>
    </row>
    <row r="17" customFormat="false" ht="15" hidden="false" customHeight="false" outlineLevel="0" collapsed="false">
      <c r="I17" s="40"/>
      <c r="J17" s="40"/>
      <c r="K17" s="40"/>
      <c r="L17" s="40"/>
    </row>
    <row r="18" customFormat="false" ht="15" hidden="false" customHeight="false" outlineLevel="0" collapsed="false">
      <c r="I18" s="40"/>
      <c r="J18" s="40"/>
      <c r="K18" s="40"/>
      <c r="L18" s="40"/>
    </row>
  </sheetData>
  <mergeCells count="1">
    <mergeCell ref="I16:L18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2026-09-02T01:13:51Z</dcterms:created>
  <dc:creator>openpyxl</dc:creator>
  <dc:description/>
  <dc:language>en-US</dc:language>
  <cp:lastModifiedBy/>
  <dcterms:modified xsi:type="dcterms:W3CDTF">2026-09-02T01:13:51Z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