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使い方" sheetId="1" state="visible" r:id="rId3"/>
    <sheet name="年間管理簿" sheetId="2" state="visible" r:id="rId4"/>
    <sheet name="個人別管理表" sheetId="3" state="visible" r:id="rId5"/>
    <sheet name="集計" sheetId="4" state="visible" r:id="rId6"/>
    <sheet name="記入例" sheetId="5" state="visible" r:id="rId7"/>
    <sheet name="マスタ" sheetId="6" state="visible" r:id="rId8"/>
  </sheets>
  <definedNames>
    <definedName function="false" hidden="false" localSheetId="5" name="_xlnm.Print_Area" vbProcedure="false">マスタ!$A$1:$F$18</definedName>
    <definedName function="false" hidden="false" localSheetId="0" name="_xlnm.Print_Area" vbProcedure="false">使い方!$A$1:$B$48</definedName>
    <definedName function="false" hidden="false" localSheetId="2" name="_xlnm.Print_Area" vbProcedure="false">個人別管理表!$A$1:$H$32</definedName>
    <definedName function="false" hidden="false" localSheetId="1" name="_xlnm.Print_Area" vbProcedure="false">年間管理簿!$A$1:$AH$37</definedName>
    <definedName function="false" hidden="false" localSheetId="1" name="_xlnm.Print_Titles" vbProcedure="false">年間管理簿!$1:$7</definedName>
    <definedName function="false" hidden="true" localSheetId="1" name="_xlnm._FilterDatabase" vbProcedure="false">年間管理簿!$A$7:$AH$57</definedName>
    <definedName function="false" hidden="false" localSheetId="4" name="_xlnm.Print_Area" vbProcedure="false">記入例!$A$1:$H$31</definedName>
    <definedName function="false" hidden="false" localSheetId="3" name="_xlnm.Print_Area" vbProcedure="false">集計!$A$1:$E$28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<sst xmlns="http://schemas.openxmlformats.org/spreadsheetml/2006/main" count="245" uniqueCount="171">
  <si>
    <r>
      <rPr>
        <b val="true"/>
        <sz val="16"/>
        <color rgb="FF3A2A18"/>
        <rFont val="Noto Sans CJK SC"/>
        <family val="2"/>
      </rPr>
      <t xml:space="preserve">残業時間・</t>
    </r>
    <r>
      <rPr>
        <b val="true"/>
        <sz val="16"/>
        <color rgb="FF3A2A18"/>
        <rFont val="Yu Gothic"/>
        <family val="0"/>
        <charset val="1"/>
      </rPr>
      <t xml:space="preserve">36</t>
    </r>
    <r>
      <rPr>
        <b val="true"/>
        <sz val="16"/>
        <color rgb="FF3A2A18"/>
        <rFont val="Noto Sans CJK SC"/>
        <family val="2"/>
      </rPr>
      <t xml:space="preserve">協定管理簿（</t>
    </r>
    <r>
      <rPr>
        <b val="true"/>
        <sz val="16"/>
        <color rgb="FF3A2A18"/>
        <rFont val="Yu Gothic"/>
        <family val="0"/>
        <charset val="1"/>
      </rPr>
      <t xml:space="preserve">Excel</t>
    </r>
    <r>
      <rPr>
        <b val="true"/>
        <sz val="16"/>
        <color rgb="FF3A2A18"/>
        <rFont val="Noto Sans CJK SC"/>
        <family val="2"/>
      </rPr>
      <t xml:space="preserve">版）</t>
    </r>
  </si>
  <si>
    <r>
      <rPr>
        <sz val="9"/>
        <color rgb="FF6B7280"/>
        <rFont val="Noto Sans CJK SC"/>
        <family val="2"/>
      </rPr>
      <t xml:space="preserve">社員ごとの月別の時間外労働・休日労働から、</t>
    </r>
    <r>
      <rPr>
        <sz val="9"/>
        <color rgb="FF6B7280"/>
        <rFont val="Yu Gothic"/>
        <family val="0"/>
        <charset val="1"/>
      </rPr>
      <t xml:space="preserve">36</t>
    </r>
    <r>
      <rPr>
        <sz val="9"/>
        <color rgb="FF6B7280"/>
        <rFont val="Noto Sans CJK SC"/>
        <family val="2"/>
      </rPr>
      <t xml:space="preserve">協定の</t>
    </r>
    <r>
      <rPr>
        <sz val="9"/>
        <color rgb="FF6B7280"/>
        <rFont val="Yu Gothic"/>
        <family val="0"/>
        <charset val="1"/>
      </rPr>
      <t xml:space="preserve">4</t>
    </r>
    <r>
      <rPr>
        <sz val="9"/>
        <color rgb="FF6B7280"/>
        <rFont val="Noto Sans CJK SC"/>
        <family val="2"/>
      </rPr>
      <t xml:space="preserve">つの上限に対する残りを自動で計算する台帳です。</t>
    </r>
  </si>
  <si>
    <t xml:space="preserve">■ シートの使い分け</t>
  </si>
  <si>
    <t xml:space="preserve">年間管理簿</t>
  </si>
  <si>
    <r>
      <rPr>
        <sz val="10"/>
        <rFont val="Noto Sans CJK SC"/>
        <family val="2"/>
      </rPr>
      <t xml:space="preserve">社員を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人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行、</t>
    </r>
    <r>
      <rPr>
        <sz val="10"/>
        <rFont val="Yu Gothic"/>
        <family val="0"/>
        <charset val="1"/>
      </rPr>
      <t xml:space="preserve">4</t>
    </r>
    <r>
      <rPr>
        <sz val="10"/>
        <rFont val="Noto Sans CJK SC"/>
        <family val="2"/>
      </rPr>
      <t xml:space="preserve">月〜翌</t>
    </r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月の時間外と休日労働を入力します。判定はここに出ます。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横。</t>
    </r>
  </si>
  <si>
    <t xml:space="preserve">個人別管理表</t>
  </si>
  <si>
    <r>
      <rPr>
        <sz val="10"/>
        <rFont val="Noto Sans CJK SC"/>
        <family val="2"/>
      </rPr>
      <t xml:space="preserve">社員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を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人入れると、その人の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年分をまとめた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縦の管理表になります。確認印欄つき。</t>
    </r>
  </si>
  <si>
    <t xml:space="preserve">集計</t>
  </si>
  <si>
    <t xml:space="preserve">月ごとの全社合計と、上限に触れている人数。自動集計のみです。</t>
  </si>
  <si>
    <t xml:space="preserve">記入例</t>
  </si>
  <si>
    <t xml:space="preserve">入力のしかたのサンプルです。実データは入れずに、見本として残しておく想定です。</t>
  </si>
  <si>
    <t xml:space="preserve">マスタ</t>
  </si>
  <si>
    <t xml:space="preserve">選択肢の一覧です。上限の時間数は年間管理簿の上部で自動計算しています。</t>
  </si>
  <si>
    <t xml:space="preserve">■ 最初にすること</t>
  </si>
  <si>
    <r>
      <rPr>
        <sz val="10"/>
        <rFont val="Noto Sans CJK SC"/>
        <family val="2"/>
      </rPr>
      <t xml:space="preserve">年間管理簿の上部で、対象年度・特別条項の有無・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年単位の変形労働時間制の有無を選びます。</t>
    </r>
  </si>
  <si>
    <r>
      <rPr>
        <sz val="10"/>
        <rFont val="Noto Sans CJK SC"/>
        <family val="2"/>
      </rPr>
      <t xml:space="preserve">この</t>
    </r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つで「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か月の上限」と「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年の上限」が自動で切り替わり、以降の判定に使われます。</t>
    </r>
  </si>
  <si>
    <r>
      <rPr>
        <b val="true"/>
        <sz val="11"/>
        <color rgb="FF3A2A18"/>
        <rFont val="Yu Gothic"/>
        <family val="0"/>
        <charset val="1"/>
      </rPr>
      <t xml:space="preserve">■ 36</t>
    </r>
    <r>
      <rPr>
        <b val="true"/>
        <sz val="11"/>
        <color rgb="FF3A2A18"/>
        <rFont val="Noto Sans CJK SC"/>
        <family val="2"/>
      </rPr>
      <t xml:space="preserve">協定の</t>
    </r>
    <r>
      <rPr>
        <b val="true"/>
        <sz val="11"/>
        <color rgb="FF3A2A18"/>
        <rFont val="Yu Gothic"/>
        <family val="0"/>
        <charset val="1"/>
      </rPr>
      <t xml:space="preserve">4</t>
    </r>
    <r>
      <rPr>
        <b val="true"/>
        <sz val="11"/>
        <color rgb="FF3A2A18"/>
        <rFont val="Noto Sans CJK SC"/>
        <family val="2"/>
      </rPr>
      <t xml:space="preserve">つの上限</t>
    </r>
  </si>
  <si>
    <r>
      <rPr>
        <b val="true"/>
        <sz val="10"/>
        <rFont val="Yu Gothic"/>
        <family val="0"/>
        <charset val="1"/>
      </rPr>
      <t xml:space="preserve">1</t>
    </r>
    <r>
      <rPr>
        <b val="true"/>
        <sz val="10"/>
        <rFont val="Noto Sans CJK SC"/>
        <family val="2"/>
      </rPr>
      <t xml:space="preserve">か月</t>
    </r>
    <r>
      <rPr>
        <b val="true"/>
        <sz val="10"/>
        <rFont val="Yu Gothic"/>
        <family val="0"/>
        <charset val="1"/>
      </rPr>
      <t xml:space="preserve">45</t>
    </r>
    <r>
      <rPr>
        <b val="true"/>
        <sz val="10"/>
        <rFont val="Noto Sans CJK SC"/>
        <family val="2"/>
      </rPr>
      <t xml:space="preserve">時間・</t>
    </r>
    <r>
      <rPr>
        <b val="true"/>
        <sz val="10"/>
        <rFont val="Yu Gothic"/>
        <family val="0"/>
        <charset val="1"/>
      </rPr>
      <t xml:space="preserve">1</t>
    </r>
    <r>
      <rPr>
        <b val="true"/>
        <sz val="10"/>
        <rFont val="Noto Sans CJK SC"/>
        <family val="2"/>
      </rPr>
      <t xml:space="preserve">年</t>
    </r>
    <r>
      <rPr>
        <b val="true"/>
        <sz val="10"/>
        <rFont val="Yu Gothic"/>
        <family val="0"/>
        <charset val="1"/>
      </rPr>
      <t xml:space="preserve">360</t>
    </r>
    <r>
      <rPr>
        <b val="true"/>
        <sz val="10"/>
        <rFont val="Noto Sans CJK SC"/>
        <family val="2"/>
      </rPr>
      <t xml:space="preserve">時間</t>
    </r>
  </si>
  <si>
    <t xml:space="preserve">原則の上限です。時間外労働だけで数え、休日労働は含みません。</t>
  </si>
  <si>
    <t xml:space="preserve">特別条項あり</t>
  </si>
  <si>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年</t>
    </r>
    <r>
      <rPr>
        <sz val="10"/>
        <rFont val="Yu Gothic"/>
        <family val="0"/>
        <charset val="1"/>
      </rPr>
      <t xml:space="preserve">720</t>
    </r>
    <r>
      <rPr>
        <sz val="10"/>
        <rFont val="Noto Sans CJK SC"/>
        <family val="2"/>
      </rPr>
      <t xml:space="preserve">時間まで。ただし下の</t>
    </r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つも同時に守る必要があります。</t>
    </r>
  </si>
  <si>
    <r>
      <rPr>
        <b val="true"/>
        <sz val="10"/>
        <rFont val="Yu Gothic"/>
        <family val="0"/>
        <charset val="1"/>
      </rPr>
      <t xml:space="preserve">1</t>
    </r>
    <r>
      <rPr>
        <b val="true"/>
        <sz val="10"/>
        <rFont val="Noto Sans CJK SC"/>
        <family val="2"/>
      </rPr>
      <t xml:space="preserve">か月</t>
    </r>
    <r>
      <rPr>
        <b val="true"/>
        <sz val="10"/>
        <rFont val="Yu Gothic"/>
        <family val="0"/>
        <charset val="1"/>
      </rPr>
      <t xml:space="preserve">45</t>
    </r>
    <r>
      <rPr>
        <b val="true"/>
        <sz val="10"/>
        <rFont val="Noto Sans CJK SC"/>
        <family val="2"/>
      </rPr>
      <t xml:space="preserve">時間超は年</t>
    </r>
    <r>
      <rPr>
        <b val="true"/>
        <sz val="10"/>
        <rFont val="Yu Gothic"/>
        <family val="0"/>
        <charset val="1"/>
      </rPr>
      <t xml:space="preserve">6</t>
    </r>
    <r>
      <rPr>
        <b val="true"/>
        <sz val="10"/>
        <rFont val="Noto Sans CJK SC"/>
        <family val="2"/>
      </rPr>
      <t xml:space="preserve">回まで</t>
    </r>
  </si>
  <si>
    <r>
      <rPr>
        <sz val="10"/>
        <rFont val="Yu Gothic"/>
        <family val="0"/>
        <charset val="1"/>
      </rPr>
      <t xml:space="preserve">45</t>
    </r>
    <r>
      <rPr>
        <sz val="10"/>
        <rFont val="Noto Sans CJK SC"/>
        <family val="2"/>
      </rPr>
      <t xml:space="preserve">時間（変形労働時間制なら</t>
    </r>
    <r>
      <rPr>
        <sz val="10"/>
        <rFont val="Yu Gothic"/>
        <family val="0"/>
        <charset val="1"/>
      </rPr>
      <t xml:space="preserve">42</t>
    </r>
    <r>
      <rPr>
        <sz val="10"/>
        <rFont val="Noto Sans CJK SC"/>
        <family val="2"/>
      </rPr>
      <t xml:space="preserve">時間）を超えられるのは年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回までです。</t>
    </r>
  </si>
  <si>
    <r>
      <rPr>
        <b val="true"/>
        <sz val="10"/>
        <rFont val="Noto Sans CJK SC"/>
        <family val="2"/>
      </rPr>
      <t xml:space="preserve">単月</t>
    </r>
    <r>
      <rPr>
        <b val="true"/>
        <sz val="10"/>
        <rFont val="Yu Gothic"/>
        <family val="0"/>
        <charset val="1"/>
      </rPr>
      <t xml:space="preserve">100</t>
    </r>
    <r>
      <rPr>
        <b val="true"/>
        <sz val="10"/>
        <rFont val="Noto Sans CJK SC"/>
        <family val="2"/>
      </rPr>
      <t xml:space="preserve">時間未満</t>
    </r>
  </si>
  <si>
    <r>
      <rPr>
        <sz val="10"/>
        <rFont val="Noto Sans CJK SC"/>
        <family val="2"/>
      </rPr>
      <t xml:space="preserve">時間外労働と休日労働の合計が、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か月で</t>
    </r>
    <r>
      <rPr>
        <sz val="10"/>
        <rFont val="Yu Gothic"/>
        <family val="0"/>
        <charset val="1"/>
      </rPr>
      <t xml:space="preserve">100</t>
    </r>
    <r>
      <rPr>
        <sz val="10"/>
        <rFont val="Noto Sans CJK SC"/>
        <family val="2"/>
      </rPr>
      <t xml:space="preserve">時間以上になってはいけません。</t>
    </r>
  </si>
  <si>
    <r>
      <rPr>
        <b val="true"/>
        <sz val="10"/>
        <rFont val="Yu Gothic"/>
        <family val="0"/>
        <charset val="1"/>
      </rPr>
      <t xml:space="preserve">2</t>
    </r>
    <r>
      <rPr>
        <b val="true"/>
        <sz val="10"/>
        <rFont val="Noto Sans CJK SC"/>
        <family val="2"/>
      </rPr>
      <t xml:space="preserve">〜</t>
    </r>
    <r>
      <rPr>
        <b val="true"/>
        <sz val="10"/>
        <rFont val="Yu Gothic"/>
        <family val="0"/>
        <charset val="1"/>
      </rPr>
      <t xml:space="preserve">6</t>
    </r>
    <r>
      <rPr>
        <b val="true"/>
        <sz val="10"/>
        <rFont val="Noto Sans CJK SC"/>
        <family val="2"/>
      </rPr>
      <t xml:space="preserve">か月平均</t>
    </r>
    <r>
      <rPr>
        <b val="true"/>
        <sz val="10"/>
        <rFont val="Yu Gothic"/>
        <family val="0"/>
        <charset val="1"/>
      </rPr>
      <t xml:space="preserve">80</t>
    </r>
    <r>
      <rPr>
        <b val="true"/>
        <sz val="10"/>
        <rFont val="Noto Sans CJK SC"/>
        <family val="2"/>
      </rPr>
      <t xml:space="preserve">時間以内</t>
    </r>
  </si>
  <si>
    <r>
      <rPr>
        <sz val="10"/>
        <rFont val="Noto Sans CJK SC"/>
        <family val="2"/>
      </rPr>
      <t xml:space="preserve">時間外労働と休日労働の合計について、続いた</t>
    </r>
    <r>
      <rPr>
        <sz val="10"/>
        <rFont val="Yu Gothic"/>
        <family val="0"/>
        <charset val="1"/>
      </rPr>
      <t xml:space="preserve">2</t>
    </r>
    <r>
      <rPr>
        <sz val="10"/>
        <rFont val="Noto Sans CJK SC"/>
        <family val="2"/>
      </rPr>
      <t xml:space="preserve">・</t>
    </r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・</t>
    </r>
    <r>
      <rPr>
        <sz val="10"/>
        <rFont val="Yu Gothic"/>
        <family val="0"/>
        <charset val="1"/>
      </rPr>
      <t xml:space="preserve">4</t>
    </r>
    <r>
      <rPr>
        <sz val="10"/>
        <rFont val="Noto Sans CJK SC"/>
        <family val="2"/>
      </rPr>
      <t xml:space="preserve">・</t>
    </r>
    <r>
      <rPr>
        <sz val="10"/>
        <rFont val="Yu Gothic"/>
        <family val="0"/>
        <charset val="1"/>
      </rPr>
      <t xml:space="preserve">5</t>
    </r>
    <r>
      <rPr>
        <sz val="10"/>
        <rFont val="Noto Sans CJK SC"/>
        <family val="2"/>
      </rPr>
      <t xml:space="preserve">・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か月のどの平均も</t>
    </r>
    <r>
      <rPr>
        <sz val="10"/>
        <rFont val="Yu Gothic"/>
        <family val="0"/>
        <charset val="1"/>
      </rPr>
      <t xml:space="preserve">80</t>
    </r>
    <r>
      <rPr>
        <sz val="10"/>
        <rFont val="Noto Sans CJK SC"/>
        <family val="2"/>
      </rPr>
      <t xml:space="preserve">時間以内である必要があります。</t>
    </r>
  </si>
  <si>
    <r>
      <rPr>
        <b val="true"/>
        <sz val="10"/>
        <rFont val="Yu Gothic"/>
        <family val="0"/>
        <charset val="1"/>
      </rPr>
      <t xml:space="preserve">1</t>
    </r>
    <r>
      <rPr>
        <b val="true"/>
        <sz val="10"/>
        <rFont val="Noto Sans CJK SC"/>
        <family val="2"/>
      </rPr>
      <t xml:space="preserve">年単位の変形労働時間制</t>
    </r>
  </si>
  <si>
    <r>
      <rPr>
        <sz val="10"/>
        <rFont val="Noto Sans CJK SC"/>
        <family val="2"/>
      </rPr>
      <t xml:space="preserve">原則の上限が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か月</t>
    </r>
    <r>
      <rPr>
        <sz val="10"/>
        <rFont val="Yu Gothic"/>
        <family val="0"/>
        <charset val="1"/>
      </rPr>
      <t xml:space="preserve">42</t>
    </r>
    <r>
      <rPr>
        <sz val="10"/>
        <rFont val="Noto Sans CJK SC"/>
        <family val="2"/>
      </rPr>
      <t xml:space="preserve">時間・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年</t>
    </r>
    <r>
      <rPr>
        <sz val="10"/>
        <rFont val="Yu Gothic"/>
        <family val="0"/>
        <charset val="1"/>
      </rPr>
      <t xml:space="preserve">320</t>
    </r>
    <r>
      <rPr>
        <sz val="10"/>
        <rFont val="Noto Sans CJK SC"/>
        <family val="2"/>
      </rPr>
      <t xml:space="preserve">時間に変わります。</t>
    </r>
  </si>
  <si>
    <t xml:space="preserve">■ 入力するセルと自動のセル</t>
  </si>
  <si>
    <t xml:space="preserve">白いセル</t>
  </si>
  <si>
    <t xml:space="preserve">入力欄です。月ごとの時間外労働と休日労働を時間で入れます（小数可）。</t>
  </si>
  <si>
    <t xml:space="preserve">薄い灰色のセル</t>
  </si>
  <si>
    <t xml:space="preserve">数式が入っています。書き換えないでください。</t>
  </si>
  <si>
    <t xml:space="preserve">年間 時間外</t>
  </si>
  <si>
    <r>
      <rPr>
        <sz val="10"/>
        <rFont val="Yu Gothic"/>
        <family val="0"/>
        <charset val="1"/>
      </rPr>
      <t xml:space="preserve">4</t>
    </r>
    <r>
      <rPr>
        <sz val="10"/>
        <rFont val="Noto Sans CJK SC"/>
        <family val="2"/>
      </rPr>
      <t xml:space="preserve">月〜翌</t>
    </r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月の時間外労働の合計です。休日労働は含みません。</t>
    </r>
  </si>
  <si>
    <r>
      <rPr>
        <b val="true"/>
        <sz val="10"/>
        <rFont val="Yu Gothic"/>
        <family val="0"/>
        <charset val="1"/>
      </rPr>
      <t xml:space="preserve">45h</t>
    </r>
    <r>
      <rPr>
        <b val="true"/>
        <sz val="10"/>
        <rFont val="Noto Sans CJK SC"/>
        <family val="2"/>
      </rPr>
      <t xml:space="preserve">超</t>
    </r>
  </si>
  <si>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か月の上限を超えた月の数です。年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回までが上限です。</t>
    </r>
  </si>
  <si>
    <t xml:space="preserve">単月最大</t>
  </si>
  <si>
    <t xml:space="preserve">時間外労働＋休日労働の合計が、いちばん多かった月の時間数です。</t>
  </si>
  <si>
    <r>
      <rPr>
        <b val="true"/>
        <sz val="10"/>
        <rFont val="Yu Gothic"/>
        <family val="0"/>
        <charset val="1"/>
      </rPr>
      <t xml:space="preserve">2</t>
    </r>
    <r>
      <rPr>
        <b val="true"/>
        <sz val="10"/>
        <rFont val="Noto Sans CJK SC"/>
        <family val="2"/>
      </rPr>
      <t xml:space="preserve">〜</t>
    </r>
    <r>
      <rPr>
        <b val="true"/>
        <sz val="10"/>
        <rFont val="Yu Gothic"/>
        <family val="0"/>
        <charset val="1"/>
      </rPr>
      <t xml:space="preserve">6</t>
    </r>
    <r>
      <rPr>
        <b val="true"/>
        <sz val="10"/>
        <rFont val="Noto Sans CJK SC"/>
        <family val="2"/>
      </rPr>
      <t xml:space="preserve">か月平均</t>
    </r>
  </si>
  <si>
    <r>
      <rPr>
        <sz val="10"/>
        <rFont val="Noto Sans CJK SC"/>
        <family val="2"/>
      </rPr>
      <t xml:space="preserve">続いた</t>
    </r>
    <r>
      <rPr>
        <sz val="10"/>
        <rFont val="Yu Gothic"/>
        <family val="0"/>
        <charset val="1"/>
      </rPr>
      <t xml:space="preserve">2</t>
    </r>
    <r>
      <rPr>
        <sz val="10"/>
        <rFont val="Noto Sans CJK SC"/>
        <family val="2"/>
      </rPr>
      <t xml:space="preserve">〜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か月の平均（時間外＋休日）のうち、いちばん大きい値です。</t>
    </r>
  </si>
  <si>
    <t xml:space="preserve">判定</t>
  </si>
  <si>
    <r>
      <rPr>
        <sz val="10"/>
        <rFont val="Yu Gothic"/>
        <family val="0"/>
        <charset val="1"/>
      </rPr>
      <t xml:space="preserve">4</t>
    </r>
    <r>
      <rPr>
        <sz val="10"/>
        <rFont val="Noto Sans CJK SC"/>
        <family val="2"/>
      </rPr>
      <t xml:space="preserve">つの上限のうち、超えているもの・近いものを表示します。</t>
    </r>
  </si>
  <si>
    <t xml:space="preserve">■ 行の色</t>
  </si>
  <si>
    <t xml:space="preserve">赤</t>
  </si>
  <si>
    <r>
      <rPr>
        <sz val="10"/>
        <rFont val="Yu Gothic"/>
        <family val="0"/>
        <charset val="1"/>
      </rPr>
      <t xml:space="preserve">4</t>
    </r>
    <r>
      <rPr>
        <sz val="10"/>
        <rFont val="Noto Sans CJK SC"/>
        <family val="2"/>
      </rPr>
      <t xml:space="preserve">つの上限のいずれかを超えている行。</t>
    </r>
  </si>
  <si>
    <t xml:space="preserve">黄</t>
  </si>
  <si>
    <r>
      <rPr>
        <sz val="10"/>
        <rFont val="Noto Sans CJK SC"/>
        <family val="2"/>
      </rPr>
      <t xml:space="preserve">年間の上限まで残り</t>
    </r>
    <r>
      <rPr>
        <sz val="10"/>
        <rFont val="Yu Gothic"/>
        <family val="0"/>
        <charset val="1"/>
      </rPr>
      <t xml:space="preserve">45</t>
    </r>
    <r>
      <rPr>
        <sz val="10"/>
        <rFont val="Noto Sans CJK SC"/>
        <family val="2"/>
      </rPr>
      <t xml:space="preserve">時間以下、または</t>
    </r>
    <r>
      <rPr>
        <sz val="10"/>
        <rFont val="Yu Gothic"/>
        <family val="0"/>
        <charset val="1"/>
      </rPr>
      <t xml:space="preserve">45</t>
    </r>
    <r>
      <rPr>
        <sz val="10"/>
        <rFont val="Noto Sans CJK SC"/>
        <family val="2"/>
      </rPr>
      <t xml:space="preserve">時間超が年</t>
    </r>
    <r>
      <rPr>
        <sz val="10"/>
        <rFont val="Yu Gothic"/>
        <family val="0"/>
        <charset val="1"/>
      </rPr>
      <t xml:space="preserve">5</t>
    </r>
    <r>
      <rPr>
        <sz val="10"/>
        <rFont val="Noto Sans CJK SC"/>
        <family val="2"/>
      </rPr>
      <t xml:space="preserve">回に達している行。</t>
    </r>
  </si>
  <si>
    <t xml:space="preserve">■ 個人別管理表の作り方</t>
  </si>
  <si>
    <r>
      <rPr>
        <sz val="10"/>
        <rFont val="Noto Sans CJK SC"/>
        <family val="2"/>
      </rPr>
      <t xml:space="preserve">個人別管理表シートの「社員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」に、年間管理簿へ入力したものと同じ社員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を入れてください。</t>
    </r>
  </si>
  <si>
    <r>
      <rPr>
        <sz val="10"/>
        <rFont val="Noto Sans CJK SC"/>
        <family val="2"/>
      </rPr>
      <t xml:space="preserve">その人の</t>
    </r>
    <r>
      <rPr>
        <sz val="10"/>
        <rFont val="Yu Gothic"/>
        <family val="0"/>
        <charset val="1"/>
      </rPr>
      <t xml:space="preserve">12</t>
    </r>
    <r>
      <rPr>
        <sz val="10"/>
        <rFont val="Noto Sans CJK SC"/>
        <family val="2"/>
      </rPr>
      <t xml:space="preserve">か月分と、</t>
    </r>
    <r>
      <rPr>
        <sz val="10"/>
        <rFont val="Yu Gothic"/>
        <family val="0"/>
        <charset val="1"/>
      </rPr>
      <t xml:space="preserve">4</t>
    </r>
    <r>
      <rPr>
        <sz val="10"/>
        <rFont val="Noto Sans CJK SC"/>
        <family val="2"/>
      </rPr>
      <t xml:space="preserve">つの上限に対する残りが自動で並びます。そのまま印刷して本人控えに使えます。</t>
    </r>
  </si>
  <si>
    <t xml:space="preserve">■ 印刷</t>
  </si>
  <si>
    <r>
      <rPr>
        <sz val="10"/>
        <rFont val="Noto Sans CJK SC"/>
        <family val="2"/>
      </rPr>
      <t xml:space="preserve">年間管理簿＝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横・幅に合わせて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ページ・見出し行の繰り返しあり。個人別管理表＝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縦・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ページ。</t>
    </r>
  </si>
  <si>
    <r>
      <rPr>
        <sz val="10"/>
        <rFont val="Noto Sans CJK SC"/>
        <family val="2"/>
      </rPr>
      <t xml:space="preserve">年間管理簿の既定の印刷範囲は先頭</t>
    </r>
    <r>
      <rPr>
        <sz val="10"/>
        <rFont val="Yu Gothic"/>
        <family val="0"/>
        <charset val="1"/>
      </rPr>
      <t xml:space="preserve">30</t>
    </r>
    <r>
      <rPr>
        <sz val="10"/>
        <rFont val="Noto Sans CJK SC"/>
        <family val="2"/>
      </rPr>
      <t xml:space="preserve">行です。それより下も印刷するときは［ページレイアウト］→［印刷範囲］で広げてください。</t>
    </r>
  </si>
  <si>
    <t xml:space="preserve">■ 出典・前提</t>
  </si>
  <si>
    <r>
      <rPr>
        <sz val="10"/>
        <rFont val="Noto Sans CJK SC"/>
        <family val="2"/>
      </rPr>
      <t xml:space="preserve">労働基準法第</t>
    </r>
    <r>
      <rPr>
        <sz val="10"/>
        <rFont val="Yu Gothic"/>
        <family val="0"/>
        <charset val="1"/>
      </rPr>
      <t xml:space="preserve">36</t>
    </r>
    <r>
      <rPr>
        <sz val="10"/>
        <rFont val="Noto Sans CJK SC"/>
        <family val="2"/>
      </rPr>
      <t xml:space="preserve">条の一般的な上限に基づいて集計する補助ツールです。</t>
    </r>
  </si>
  <si>
    <r>
      <rPr>
        <sz val="10"/>
        <rFont val="Noto Sans CJK SC"/>
        <family val="2"/>
      </rPr>
      <t xml:space="preserve">実際の運用にあたっては、締結している</t>
    </r>
    <r>
      <rPr>
        <sz val="10"/>
        <rFont val="Yu Gothic"/>
        <family val="0"/>
        <charset val="1"/>
      </rPr>
      <t xml:space="preserve">36</t>
    </r>
    <r>
      <rPr>
        <sz val="10"/>
        <rFont val="Noto Sans CJK SC"/>
        <family val="2"/>
      </rPr>
      <t xml:space="preserve">協定の内容と、所轄労働基準監督署の指導をご確認ください。</t>
    </r>
  </si>
  <si>
    <t xml:space="preserve">災害時における復旧・復興の事業など、一部の上限が適用されない場合があります。</t>
  </si>
  <si>
    <r>
      <rPr>
        <sz val="10"/>
        <rFont val="Yu Gothic"/>
        <family val="0"/>
        <charset val="1"/>
      </rPr>
      <t xml:space="preserve">2</t>
    </r>
    <r>
      <rPr>
        <sz val="10"/>
        <rFont val="Noto Sans CJK SC"/>
        <family val="2"/>
      </rPr>
      <t xml:space="preserve">〜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か月平均は、この表に入っている</t>
    </r>
    <r>
      <rPr>
        <sz val="10"/>
        <rFont val="Yu Gothic"/>
        <family val="0"/>
        <charset val="1"/>
      </rPr>
      <t xml:space="preserve">12</t>
    </r>
    <r>
      <rPr>
        <sz val="10"/>
        <rFont val="Noto Sans CJK SC"/>
        <family val="2"/>
      </rPr>
      <t xml:space="preserve">か月のなかで計算しています。年度をまたぐ区間は含みません。</t>
    </r>
  </si>
  <si>
    <r>
      <rPr>
        <b val="true"/>
        <sz val="15"/>
        <color rgb="FF3A2A18"/>
        <rFont val="Noto Sans CJK SC"/>
        <family val="2"/>
      </rPr>
      <t xml:space="preserve">時 間 外 労 働 ・ 休 日 労 働 　 年 間 管 理 簿 （ </t>
    </r>
    <r>
      <rPr>
        <b val="true"/>
        <sz val="15"/>
        <color rgb="FF3A2A18"/>
        <rFont val="Yu Gothic"/>
        <family val="0"/>
        <charset val="1"/>
      </rPr>
      <t xml:space="preserve">3 6 </t>
    </r>
    <r>
      <rPr>
        <b val="true"/>
        <sz val="15"/>
        <color rgb="FF3A2A18"/>
        <rFont val="Noto Sans CJK SC"/>
        <family val="2"/>
      </rPr>
      <t xml:space="preserve">協 定 ）</t>
    </r>
  </si>
  <si>
    <t xml:space="preserve">対象年度</t>
  </si>
  <si>
    <t xml:space="preserve">特別条項</t>
  </si>
  <si>
    <t xml:space="preserve">なし</t>
  </si>
  <si>
    <r>
      <rPr>
        <b val="true"/>
        <sz val="9.5"/>
        <color rgb="FF374151"/>
        <rFont val="Yu Gothic"/>
        <family val="0"/>
        <charset val="1"/>
      </rPr>
      <t xml:space="preserve">1</t>
    </r>
    <r>
      <rPr>
        <b val="true"/>
        <sz val="9.5"/>
        <color rgb="FF374151"/>
        <rFont val="Noto Sans CJK SC"/>
        <family val="2"/>
      </rPr>
      <t xml:space="preserve">年単位の変形労働時間制</t>
    </r>
  </si>
  <si>
    <r>
      <rPr>
        <b val="true"/>
        <sz val="9.5"/>
        <color rgb="FF374151"/>
        <rFont val="Yu Gothic"/>
        <family val="0"/>
        <charset val="1"/>
      </rPr>
      <t xml:space="preserve">1</t>
    </r>
    <r>
      <rPr>
        <b val="true"/>
        <sz val="9.5"/>
        <color rgb="FF374151"/>
        <rFont val="Noto Sans CJK SC"/>
        <family val="2"/>
      </rPr>
      <t xml:space="preserve">か月の上限</t>
    </r>
  </si>
  <si>
    <r>
      <rPr>
        <b val="true"/>
        <sz val="9.5"/>
        <color rgb="FF374151"/>
        <rFont val="Yu Gothic"/>
        <family val="0"/>
        <charset val="1"/>
      </rPr>
      <t xml:space="preserve">1</t>
    </r>
    <r>
      <rPr>
        <b val="true"/>
        <sz val="9.5"/>
        <color rgb="FF374151"/>
        <rFont val="Noto Sans CJK SC"/>
        <family val="2"/>
      </rPr>
      <t xml:space="preserve">年の上限</t>
    </r>
  </si>
  <si>
    <t xml:space="preserve">事業場名</t>
  </si>
  <si>
    <t xml:space="preserve">作成者</t>
  </si>
  <si>
    <t xml:space="preserve">作成日</t>
  </si>
  <si>
    <t xml:space="preserve">社員</t>
  </si>
  <si>
    <t xml:space="preserve">時間外労働（時間）</t>
  </si>
  <si>
    <t xml:space="preserve">休日労働（時間）</t>
  </si>
  <si>
    <r>
      <rPr>
        <b val="true"/>
        <sz val="9.5"/>
        <color rgb="FF1F2937"/>
        <rFont val="Yu Gothic"/>
        <family val="0"/>
        <charset val="1"/>
      </rPr>
      <t xml:space="preserve">36</t>
    </r>
    <r>
      <rPr>
        <b val="true"/>
        <sz val="9.5"/>
        <color rgb="FF1F2937"/>
        <rFont val="Noto Sans CJK SC"/>
        <family val="2"/>
      </rPr>
      <t xml:space="preserve">協定の上限に対する判定</t>
    </r>
  </si>
  <si>
    <t xml:space="preserve">No</t>
  </si>
  <si>
    <r>
      <rPr>
        <b val="true"/>
        <sz val="9.5"/>
        <color rgb="FF1F2937"/>
        <rFont val="Noto Sans CJK SC"/>
        <family val="2"/>
      </rPr>
      <t xml:space="preserve">社員</t>
    </r>
    <r>
      <rPr>
        <b val="true"/>
        <sz val="9.5"/>
        <color rgb="FF1F2937"/>
        <rFont val="Yu Gothic"/>
        <family val="0"/>
        <charset val="1"/>
      </rPr>
      <t xml:space="preserve">No</t>
    </r>
  </si>
  <si>
    <t xml:space="preserve">氏名</t>
  </si>
  <si>
    <t xml:space="preserve">所属</t>
  </si>
  <si>
    <r>
      <rPr>
        <b val="true"/>
        <sz val="9.5"/>
        <color rgb="FF1F2937"/>
        <rFont val="Yu Gothic"/>
        <family val="0"/>
        <charset val="1"/>
      </rPr>
      <t xml:space="preserve">4</t>
    </r>
    <r>
      <rPr>
        <b val="true"/>
        <sz val="9.5"/>
        <color rgb="FF1F2937"/>
        <rFont val="Noto Sans CJK SC"/>
        <family val="2"/>
      </rPr>
      <t xml:space="preserve">月</t>
    </r>
  </si>
  <si>
    <r>
      <rPr>
        <b val="true"/>
        <sz val="9.5"/>
        <color rgb="FF1F2937"/>
        <rFont val="Yu Gothic"/>
        <family val="0"/>
        <charset val="1"/>
      </rPr>
      <t xml:space="preserve">5</t>
    </r>
    <r>
      <rPr>
        <b val="true"/>
        <sz val="9.5"/>
        <color rgb="FF1F2937"/>
        <rFont val="Noto Sans CJK SC"/>
        <family val="2"/>
      </rPr>
      <t xml:space="preserve">月</t>
    </r>
  </si>
  <si>
    <r>
      <rPr>
        <b val="true"/>
        <sz val="9.5"/>
        <color rgb="FF1F2937"/>
        <rFont val="Yu Gothic"/>
        <family val="0"/>
        <charset val="1"/>
      </rPr>
      <t xml:space="preserve">6</t>
    </r>
    <r>
      <rPr>
        <b val="true"/>
        <sz val="9.5"/>
        <color rgb="FF1F2937"/>
        <rFont val="Noto Sans CJK SC"/>
        <family val="2"/>
      </rPr>
      <t xml:space="preserve">月</t>
    </r>
  </si>
  <si>
    <r>
      <rPr>
        <b val="true"/>
        <sz val="9.5"/>
        <color rgb="FF1F2937"/>
        <rFont val="Yu Gothic"/>
        <family val="0"/>
        <charset val="1"/>
      </rPr>
      <t xml:space="preserve">7</t>
    </r>
    <r>
      <rPr>
        <b val="true"/>
        <sz val="9.5"/>
        <color rgb="FF1F2937"/>
        <rFont val="Noto Sans CJK SC"/>
        <family val="2"/>
      </rPr>
      <t xml:space="preserve">月</t>
    </r>
  </si>
  <si>
    <r>
      <rPr>
        <b val="true"/>
        <sz val="9.5"/>
        <color rgb="FF1F2937"/>
        <rFont val="Yu Gothic"/>
        <family val="0"/>
        <charset val="1"/>
      </rPr>
      <t xml:space="preserve">8</t>
    </r>
    <r>
      <rPr>
        <b val="true"/>
        <sz val="9.5"/>
        <color rgb="FF1F2937"/>
        <rFont val="Noto Sans CJK SC"/>
        <family val="2"/>
      </rPr>
      <t xml:space="preserve">月</t>
    </r>
  </si>
  <si>
    <r>
      <rPr>
        <b val="true"/>
        <sz val="9.5"/>
        <color rgb="FF1F2937"/>
        <rFont val="Yu Gothic"/>
        <family val="0"/>
        <charset val="1"/>
      </rPr>
      <t xml:space="preserve">9</t>
    </r>
    <r>
      <rPr>
        <b val="true"/>
        <sz val="9.5"/>
        <color rgb="FF1F2937"/>
        <rFont val="Noto Sans CJK SC"/>
        <family val="2"/>
      </rPr>
      <t xml:space="preserve">月</t>
    </r>
  </si>
  <si>
    <r>
      <rPr>
        <b val="true"/>
        <sz val="9.5"/>
        <color rgb="FF1F2937"/>
        <rFont val="Yu Gothic"/>
        <family val="0"/>
        <charset val="1"/>
      </rPr>
      <t xml:space="preserve">10</t>
    </r>
    <r>
      <rPr>
        <b val="true"/>
        <sz val="9.5"/>
        <color rgb="FF1F2937"/>
        <rFont val="Noto Sans CJK SC"/>
        <family val="2"/>
      </rPr>
      <t xml:space="preserve">月</t>
    </r>
  </si>
  <si>
    <r>
      <rPr>
        <b val="true"/>
        <sz val="9.5"/>
        <color rgb="FF1F2937"/>
        <rFont val="Yu Gothic"/>
        <family val="0"/>
        <charset val="1"/>
      </rPr>
      <t xml:space="preserve">11</t>
    </r>
    <r>
      <rPr>
        <b val="true"/>
        <sz val="9.5"/>
        <color rgb="FF1F2937"/>
        <rFont val="Noto Sans CJK SC"/>
        <family val="2"/>
      </rPr>
      <t xml:space="preserve">月</t>
    </r>
  </si>
  <si>
    <r>
      <rPr>
        <b val="true"/>
        <sz val="9.5"/>
        <color rgb="FF1F2937"/>
        <rFont val="Yu Gothic"/>
        <family val="0"/>
        <charset val="1"/>
      </rPr>
      <t xml:space="preserve">12</t>
    </r>
    <r>
      <rPr>
        <b val="true"/>
        <sz val="9.5"/>
        <color rgb="FF1F2937"/>
        <rFont val="Noto Sans CJK SC"/>
        <family val="2"/>
      </rPr>
      <t xml:space="preserve">月</t>
    </r>
  </si>
  <si>
    <r>
      <rPr>
        <b val="true"/>
        <sz val="9.5"/>
        <color rgb="FF1F2937"/>
        <rFont val="Yu Gothic"/>
        <family val="0"/>
        <charset val="1"/>
      </rPr>
      <t xml:space="preserve">1</t>
    </r>
    <r>
      <rPr>
        <b val="true"/>
        <sz val="9.5"/>
        <color rgb="FF1F2937"/>
        <rFont val="Noto Sans CJK SC"/>
        <family val="2"/>
      </rPr>
      <t xml:space="preserve">月</t>
    </r>
  </si>
  <si>
    <r>
      <rPr>
        <b val="true"/>
        <sz val="9.5"/>
        <color rgb="FF1F2937"/>
        <rFont val="Yu Gothic"/>
        <family val="0"/>
        <charset val="1"/>
      </rPr>
      <t xml:space="preserve">2</t>
    </r>
    <r>
      <rPr>
        <b val="true"/>
        <sz val="9.5"/>
        <color rgb="FF1F2937"/>
        <rFont val="Noto Sans CJK SC"/>
        <family val="2"/>
      </rPr>
      <t xml:space="preserve">月</t>
    </r>
  </si>
  <si>
    <r>
      <rPr>
        <b val="true"/>
        <sz val="9.5"/>
        <color rgb="FF1F2937"/>
        <rFont val="Yu Gothic"/>
        <family val="0"/>
        <charset val="1"/>
      </rPr>
      <t xml:space="preserve">3</t>
    </r>
    <r>
      <rPr>
        <b val="true"/>
        <sz val="9.5"/>
        <color rgb="FF1F2937"/>
        <rFont val="Noto Sans CJK SC"/>
        <family val="2"/>
      </rPr>
      <t xml:space="preserve">月</t>
    </r>
  </si>
  <si>
    <t xml:space="preserve">年間 残り</t>
  </si>
  <si>
    <r>
      <rPr>
        <b val="true"/>
        <sz val="9.5"/>
        <color rgb="FF1F2937"/>
        <rFont val="Yu Gothic"/>
        <family val="0"/>
        <charset val="1"/>
      </rPr>
      <t xml:space="preserve">45h</t>
    </r>
    <r>
      <rPr>
        <b val="true"/>
        <sz val="9.5"/>
        <color rgb="FF1F2937"/>
        <rFont val="Noto Sans CJK SC"/>
        <family val="2"/>
      </rPr>
      <t xml:space="preserve">超</t>
    </r>
  </si>
  <si>
    <t xml:space="preserve">単月 最大</t>
  </si>
  <si>
    <r>
      <rPr>
        <b val="true"/>
        <sz val="9.5"/>
        <color rgb="FF1F2937"/>
        <rFont val="Yu Gothic"/>
        <family val="0"/>
        <charset val="1"/>
      </rPr>
      <t xml:space="preserve">2</t>
    </r>
    <r>
      <rPr>
        <b val="true"/>
        <sz val="9.5"/>
        <color rgb="FF1F2937"/>
        <rFont val="Noto Sans CJK SC"/>
        <family val="2"/>
      </rPr>
      <t xml:space="preserve">〜</t>
    </r>
    <r>
      <rPr>
        <b val="true"/>
        <sz val="9.5"/>
        <color rgb="FF1F2937"/>
        <rFont val="Yu Gothic"/>
        <family val="0"/>
        <charset val="1"/>
      </rPr>
      <t xml:space="preserve">6</t>
    </r>
    <r>
      <rPr>
        <b val="true"/>
        <sz val="9.5"/>
        <color rgb="FF1F2937"/>
        <rFont val="Noto Sans CJK SC"/>
        <family val="2"/>
      </rPr>
      <t xml:space="preserve">か月 平均</t>
    </r>
  </si>
  <si>
    <t xml:space="preserve">時 間 外 労 働 　 個 人 別 管 理 表</t>
  </si>
  <si>
    <r>
      <rPr>
        <b val="true"/>
        <sz val="9.5"/>
        <color rgb="FF374151"/>
        <rFont val="Noto Sans CJK SC"/>
        <family val="2"/>
      </rPr>
      <t xml:space="preserve">社員</t>
    </r>
    <r>
      <rPr>
        <b val="true"/>
        <sz val="9.5"/>
        <color rgb="FF374151"/>
        <rFont val="Yu Gothic"/>
        <family val="0"/>
        <charset val="1"/>
      </rPr>
      <t xml:space="preserve">No</t>
    </r>
  </si>
  <si>
    <r>
      <rPr>
        <sz val="9"/>
        <color rgb="FF6B7280"/>
        <rFont val="Noto Sans CJK SC"/>
        <family val="2"/>
      </rPr>
      <t xml:space="preserve">※ 社員</t>
    </r>
    <r>
      <rPr>
        <sz val="9"/>
        <color rgb="FF6B7280"/>
        <rFont val="Yu Gothic"/>
        <family val="0"/>
        <charset val="1"/>
      </rPr>
      <t xml:space="preserve">No</t>
    </r>
    <r>
      <rPr>
        <sz val="9"/>
        <color rgb="FF6B7280"/>
        <rFont val="Noto Sans CJK SC"/>
        <family val="2"/>
      </rPr>
      <t xml:space="preserve">は年間管理簿に入力したものと同じ値を入れてください。</t>
    </r>
  </si>
  <si>
    <t xml:space="preserve">月</t>
  </si>
  <si>
    <t xml:space="preserve">時間外</t>
  </si>
  <si>
    <t xml:space="preserve">休日</t>
  </si>
  <si>
    <t xml:space="preserve">合計</t>
  </si>
  <si>
    <t xml:space="preserve">時間外 累計</t>
  </si>
  <si>
    <t xml:space="preserve">備考</t>
  </si>
  <si>
    <r>
      <rPr>
        <sz val="10"/>
        <rFont val="Yu Gothic"/>
        <family val="0"/>
        <charset val="1"/>
      </rPr>
      <t xml:space="preserve">4</t>
    </r>
    <r>
      <rPr>
        <sz val="10"/>
        <rFont val="Noto Sans CJK SC"/>
        <family val="2"/>
      </rPr>
      <t xml:space="preserve">月</t>
    </r>
  </si>
  <si>
    <r>
      <rPr>
        <sz val="10"/>
        <rFont val="Yu Gothic"/>
        <family val="0"/>
        <charset val="1"/>
      </rPr>
      <t xml:space="preserve">5</t>
    </r>
    <r>
      <rPr>
        <sz val="10"/>
        <rFont val="Noto Sans CJK SC"/>
        <family val="2"/>
      </rPr>
      <t xml:space="preserve">月</t>
    </r>
  </si>
  <si>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月</t>
    </r>
  </si>
  <si>
    <r>
      <rPr>
        <sz val="10"/>
        <rFont val="Yu Gothic"/>
        <family val="0"/>
        <charset val="1"/>
      </rPr>
      <t xml:space="preserve">7</t>
    </r>
    <r>
      <rPr>
        <sz val="10"/>
        <rFont val="Noto Sans CJK SC"/>
        <family val="2"/>
      </rPr>
      <t xml:space="preserve">月</t>
    </r>
  </si>
  <si>
    <r>
      <rPr>
        <sz val="10"/>
        <rFont val="Yu Gothic"/>
        <family val="0"/>
        <charset val="1"/>
      </rPr>
      <t xml:space="preserve">8</t>
    </r>
    <r>
      <rPr>
        <sz val="10"/>
        <rFont val="Noto Sans CJK SC"/>
        <family val="2"/>
      </rPr>
      <t xml:space="preserve">月</t>
    </r>
  </si>
  <si>
    <r>
      <rPr>
        <sz val="10"/>
        <rFont val="Yu Gothic"/>
        <family val="0"/>
        <charset val="1"/>
      </rPr>
      <t xml:space="preserve">9</t>
    </r>
    <r>
      <rPr>
        <sz val="10"/>
        <rFont val="Noto Sans CJK SC"/>
        <family val="2"/>
      </rPr>
      <t xml:space="preserve">月</t>
    </r>
  </si>
  <si>
    <r>
      <rPr>
        <sz val="10"/>
        <rFont val="Yu Gothic"/>
        <family val="0"/>
        <charset val="1"/>
      </rPr>
      <t xml:space="preserve">10</t>
    </r>
    <r>
      <rPr>
        <sz val="10"/>
        <rFont val="Noto Sans CJK SC"/>
        <family val="2"/>
      </rPr>
      <t xml:space="preserve">月</t>
    </r>
  </si>
  <si>
    <r>
      <rPr>
        <sz val="10"/>
        <rFont val="Yu Gothic"/>
        <family val="0"/>
        <charset val="1"/>
      </rPr>
      <t xml:space="preserve">11</t>
    </r>
    <r>
      <rPr>
        <sz val="10"/>
        <rFont val="Noto Sans CJK SC"/>
        <family val="2"/>
      </rPr>
      <t xml:space="preserve">月</t>
    </r>
  </si>
  <si>
    <r>
      <rPr>
        <sz val="10"/>
        <rFont val="Yu Gothic"/>
        <family val="0"/>
        <charset val="1"/>
      </rPr>
      <t xml:space="preserve">12</t>
    </r>
    <r>
      <rPr>
        <sz val="10"/>
        <rFont val="Noto Sans CJK SC"/>
        <family val="2"/>
      </rPr>
      <t xml:space="preserve">月</t>
    </r>
  </si>
  <si>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月</t>
    </r>
  </si>
  <si>
    <r>
      <rPr>
        <sz val="10"/>
        <rFont val="Yu Gothic"/>
        <family val="0"/>
        <charset val="1"/>
      </rPr>
      <t xml:space="preserve">2</t>
    </r>
    <r>
      <rPr>
        <sz val="10"/>
        <rFont val="Noto Sans CJK SC"/>
        <family val="2"/>
      </rPr>
      <t xml:space="preserve">月</t>
    </r>
  </si>
  <si>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月</t>
    </r>
  </si>
  <si>
    <r>
      <rPr>
        <b val="true"/>
        <sz val="9.5"/>
        <color rgb="FF374151"/>
        <rFont val="Yu Gothic"/>
        <family val="0"/>
        <charset val="1"/>
      </rPr>
      <t xml:space="preserve">36</t>
    </r>
    <r>
      <rPr>
        <b val="true"/>
        <sz val="9.5"/>
        <color rgb="FF374151"/>
        <rFont val="Noto Sans CJK SC"/>
        <family val="2"/>
      </rPr>
      <t xml:space="preserve">協定の上限</t>
    </r>
  </si>
  <si>
    <t xml:space="preserve">上限</t>
  </si>
  <si>
    <t xml:space="preserve">実績</t>
  </si>
  <si>
    <t xml:space="preserve">残り・判定</t>
  </si>
  <si>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年の時間外労働</t>
    </r>
  </si>
  <si>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か月の上限を超えた回数</t>
    </r>
  </si>
  <si>
    <t xml:space="preserve">単月（時間外＋休日）</t>
  </si>
  <si>
    <r>
      <rPr>
        <sz val="10"/>
        <rFont val="Yu Gothic"/>
        <family val="0"/>
        <charset val="1"/>
      </rPr>
      <t xml:space="preserve">2</t>
    </r>
    <r>
      <rPr>
        <sz val="10"/>
        <rFont val="Noto Sans CJK SC"/>
        <family val="2"/>
      </rPr>
      <t xml:space="preserve">〜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か月平均（時間外＋休日）</t>
    </r>
  </si>
  <si>
    <t xml:space="preserve">作成</t>
  </si>
  <si>
    <t xml:space="preserve">確認</t>
  </si>
  <si>
    <t xml:space="preserve">承認</t>
  </si>
  <si>
    <r>
      <rPr>
        <sz val="9"/>
        <color rgb="FF6B7280"/>
        <rFont val="Noto Sans CJK SC"/>
        <family val="2"/>
      </rPr>
      <t xml:space="preserve">※ 年</t>
    </r>
    <r>
      <rPr>
        <sz val="9"/>
        <color rgb="FF6B7280"/>
        <rFont val="Yu Gothic"/>
        <family val="0"/>
        <charset val="1"/>
      </rPr>
      <t xml:space="preserve">360</t>
    </r>
    <r>
      <rPr>
        <sz val="9"/>
        <color rgb="FF6B7280"/>
        <rFont val="Noto Sans CJK SC"/>
        <family val="2"/>
      </rPr>
      <t xml:space="preserve">時間・</t>
    </r>
    <r>
      <rPr>
        <sz val="9"/>
        <color rgb="FF6B7280"/>
        <rFont val="Yu Gothic"/>
        <family val="0"/>
        <charset val="1"/>
      </rPr>
      <t xml:space="preserve">720</t>
    </r>
    <r>
      <rPr>
        <sz val="9"/>
        <color rgb="FF6B7280"/>
        <rFont val="Noto Sans CJK SC"/>
        <family val="2"/>
      </rPr>
      <t xml:space="preserve">時間は時間外労働のみで数えます。単月</t>
    </r>
    <r>
      <rPr>
        <sz val="9"/>
        <color rgb="FF6B7280"/>
        <rFont val="Yu Gothic"/>
        <family val="0"/>
        <charset val="1"/>
      </rPr>
      <t xml:space="preserve">100</t>
    </r>
    <r>
      <rPr>
        <sz val="9"/>
        <color rgb="FF6B7280"/>
        <rFont val="Noto Sans CJK SC"/>
        <family val="2"/>
      </rPr>
      <t xml:space="preserve">時間未満と</t>
    </r>
    <r>
      <rPr>
        <sz val="9"/>
        <color rgb="FF6B7280"/>
        <rFont val="Yu Gothic"/>
        <family val="0"/>
        <charset val="1"/>
      </rPr>
      <t xml:space="preserve">2</t>
    </r>
    <r>
      <rPr>
        <sz val="9"/>
        <color rgb="FF6B7280"/>
        <rFont val="Noto Sans CJK SC"/>
        <family val="2"/>
      </rPr>
      <t xml:space="preserve">〜</t>
    </r>
    <r>
      <rPr>
        <sz val="9"/>
        <color rgb="FF6B7280"/>
        <rFont val="Yu Gothic"/>
        <family val="0"/>
        <charset val="1"/>
      </rPr>
      <t xml:space="preserve">6</t>
    </r>
    <r>
      <rPr>
        <sz val="9"/>
        <color rgb="FF6B7280"/>
        <rFont val="Noto Sans CJK SC"/>
        <family val="2"/>
      </rPr>
      <t xml:space="preserve">か月平均</t>
    </r>
    <r>
      <rPr>
        <sz val="9"/>
        <color rgb="FF6B7280"/>
        <rFont val="Yu Gothic"/>
        <family val="0"/>
        <charset val="1"/>
      </rPr>
      <t xml:space="preserve">80</t>
    </r>
    <r>
      <rPr>
        <sz val="9"/>
        <color rgb="FF6B7280"/>
        <rFont val="Noto Sans CJK SC"/>
        <family val="2"/>
      </rPr>
      <t xml:space="preserve">時間以内は、時間外労働と休日労働の合計で数えます。</t>
    </r>
    <r>
      <rPr>
        <sz val="9"/>
        <color rgb="FF6B7280"/>
        <rFont val="Yu Gothic"/>
        <family val="0"/>
        <charset val="1"/>
      </rPr>
      <t xml:space="preserve">2</t>
    </r>
    <r>
      <rPr>
        <sz val="9"/>
        <color rgb="FF6B7280"/>
        <rFont val="Noto Sans CJK SC"/>
        <family val="2"/>
      </rPr>
      <t xml:space="preserve">〜</t>
    </r>
    <r>
      <rPr>
        <sz val="9"/>
        <color rgb="FF6B7280"/>
        <rFont val="Yu Gothic"/>
        <family val="0"/>
        <charset val="1"/>
      </rPr>
      <t xml:space="preserve">6</t>
    </r>
    <r>
      <rPr>
        <sz val="9"/>
        <color rgb="FF6B7280"/>
        <rFont val="Noto Sans CJK SC"/>
        <family val="2"/>
      </rPr>
      <t xml:space="preserve">か月平均は、この表の</t>
    </r>
    <r>
      <rPr>
        <sz val="9"/>
        <color rgb="FF6B7280"/>
        <rFont val="Yu Gothic"/>
        <family val="0"/>
        <charset val="1"/>
      </rPr>
      <t xml:space="preserve">12</t>
    </r>
    <r>
      <rPr>
        <sz val="9"/>
        <color rgb="FF6B7280"/>
        <rFont val="Noto Sans CJK SC"/>
        <family val="2"/>
      </rPr>
      <t xml:space="preserve">か月のなかで計算しています。</t>
    </r>
  </si>
  <si>
    <t xml:space="preserve">全 社 の 集 計</t>
  </si>
  <si>
    <t xml:space="preserve">「年間管理簿」の入力から自動集計します。数値を直接書き換えないでください。</t>
  </si>
  <si>
    <t xml:space="preserve">全体</t>
  </si>
  <si>
    <t xml:space="preserve">人数</t>
  </si>
  <si>
    <t xml:space="preserve">登録している社員</t>
  </si>
  <si>
    <t xml:space="preserve">年間の上限を超過</t>
  </si>
  <si>
    <r>
      <rPr>
        <sz val="10"/>
        <rFont val="Noto Sans CJK SC"/>
        <family val="2"/>
      </rPr>
      <t xml:space="preserve">年間の残りが</t>
    </r>
    <r>
      <rPr>
        <sz val="10"/>
        <rFont val="Yu Gothic"/>
        <family val="0"/>
        <charset val="1"/>
      </rPr>
      <t xml:space="preserve">45</t>
    </r>
    <r>
      <rPr>
        <sz val="10"/>
        <rFont val="Noto Sans CJK SC"/>
        <family val="2"/>
      </rPr>
      <t xml:space="preserve">時間以下</t>
    </r>
  </si>
  <si>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か月の上限を超えた回数が年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回超</t>
    </r>
  </si>
  <si>
    <r>
      <rPr>
        <sz val="10"/>
        <rFont val="Noto Sans CJK SC"/>
        <family val="2"/>
      </rPr>
      <t xml:space="preserve">単月</t>
    </r>
    <r>
      <rPr>
        <sz val="10"/>
        <rFont val="Yu Gothic"/>
        <family val="0"/>
        <charset val="1"/>
      </rPr>
      <t xml:space="preserve">100</t>
    </r>
    <r>
      <rPr>
        <sz val="10"/>
        <rFont val="Noto Sans CJK SC"/>
        <family val="2"/>
      </rPr>
      <t xml:space="preserve">時間以上の月がある</t>
    </r>
  </si>
  <si>
    <r>
      <rPr>
        <sz val="10"/>
        <rFont val="Yu Gothic"/>
        <family val="0"/>
        <charset val="1"/>
      </rPr>
      <t xml:space="preserve">2</t>
    </r>
    <r>
      <rPr>
        <sz val="10"/>
        <rFont val="Noto Sans CJK SC"/>
        <family val="2"/>
      </rPr>
      <t xml:space="preserve">〜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か月平均が</t>
    </r>
    <r>
      <rPr>
        <sz val="10"/>
        <rFont val="Yu Gothic"/>
        <family val="0"/>
        <charset val="1"/>
      </rPr>
      <t xml:space="preserve">80</t>
    </r>
    <r>
      <rPr>
        <sz val="10"/>
        <rFont val="Noto Sans CJK SC"/>
        <family val="2"/>
      </rPr>
      <t xml:space="preserve">時間超</t>
    </r>
  </si>
  <si>
    <t xml:space="preserve">時間外 合計</t>
  </si>
  <si>
    <t xml:space="preserve">休日 合計</t>
  </si>
  <si>
    <r>
      <rPr>
        <b val="true"/>
        <sz val="9.5"/>
        <color rgb="FF1F2937"/>
        <rFont val="Yu Gothic"/>
        <family val="0"/>
        <charset val="1"/>
      </rPr>
      <t xml:space="preserve">1</t>
    </r>
    <r>
      <rPr>
        <b val="true"/>
        <sz val="9.5"/>
        <color rgb="FF1F2937"/>
        <rFont val="Noto Sans CJK SC"/>
        <family val="2"/>
      </rPr>
      <t xml:space="preserve">人平均（時間外）</t>
    </r>
  </si>
  <si>
    <t xml:space="preserve">上限を超えた人数</t>
  </si>
  <si>
    <r>
      <rPr>
        <sz val="9"/>
        <color rgb="FF6B7280"/>
        <rFont val="Noto Sans CJK SC"/>
        <family val="2"/>
      </rPr>
      <t xml:space="preserve">「上限を超えた人数」は、その月の時間外労働が</t>
    </r>
    <r>
      <rPr>
        <sz val="9"/>
        <color rgb="FF6B7280"/>
        <rFont val="Yu Gothic"/>
        <family val="0"/>
        <charset val="1"/>
      </rPr>
      <t xml:space="preserve">1</t>
    </r>
    <r>
      <rPr>
        <sz val="9"/>
        <color rgb="FF6B7280"/>
        <rFont val="Noto Sans CJK SC"/>
        <family val="2"/>
      </rPr>
      <t xml:space="preserve">か月の上限（</t>
    </r>
    <r>
      <rPr>
        <sz val="9"/>
        <color rgb="FF6B7280"/>
        <rFont val="Yu Gothic"/>
        <family val="0"/>
        <charset val="1"/>
      </rPr>
      <t xml:space="preserve">45</t>
    </r>
    <r>
      <rPr>
        <sz val="9"/>
        <color rgb="FF6B7280"/>
        <rFont val="Noto Sans CJK SC"/>
        <family val="2"/>
      </rPr>
      <t xml:space="preserve">時間、変形労働時間制なら</t>
    </r>
    <r>
      <rPr>
        <sz val="9"/>
        <color rgb="FF6B7280"/>
        <rFont val="Yu Gothic"/>
        <family val="0"/>
        <charset val="1"/>
      </rPr>
      <t xml:space="preserve">42</t>
    </r>
    <r>
      <rPr>
        <sz val="9"/>
        <color rgb="FF6B7280"/>
        <rFont val="Noto Sans CJK SC"/>
        <family val="2"/>
      </rPr>
      <t xml:space="preserve">時間）を超えた人数です。月ごとに集中している時期が分かれば、要員配置の見直しや外注の検討の材料になります。</t>
    </r>
  </si>
  <si>
    <r>
      <rPr>
        <b val="true"/>
        <sz val="11"/>
        <color rgb="FF3A2A18"/>
        <rFont val="Noto Sans CJK SC"/>
        <family val="2"/>
      </rPr>
      <t xml:space="preserve">記入例（この</t>
    </r>
    <r>
      <rPr>
        <b val="true"/>
        <sz val="11"/>
        <color rgb="FF3A2A18"/>
        <rFont val="Yu Gothic"/>
        <family val="0"/>
        <charset val="1"/>
      </rPr>
      <t xml:space="preserve">2</t>
    </r>
    <r>
      <rPr>
        <b val="true"/>
        <sz val="11"/>
        <color rgb="FF3A2A18"/>
        <rFont val="Noto Sans CJK SC"/>
        <family val="2"/>
      </rPr>
      <t xml:space="preserve">人分を参考に、年間管理簿シートへ入力してください）</t>
    </r>
  </si>
  <si>
    <t xml:space="preserve">E-001</t>
  </si>
  <si>
    <t xml:space="preserve">山田 太郎</t>
  </si>
  <si>
    <t xml:space="preserve">工事部</t>
  </si>
  <si>
    <t xml:space="preserve">E-002</t>
  </si>
  <si>
    <t xml:space="preserve">佐藤 健</t>
  </si>
  <si>
    <r>
      <rPr>
        <sz val="9"/>
        <color rgb="FF6B7280"/>
        <rFont val="Noto Sans CJK SC"/>
        <family val="2"/>
      </rPr>
      <t xml:space="preserve">年間管理簿シートでは、この</t>
    </r>
    <r>
      <rPr>
        <sz val="9"/>
        <color rgb="FF6B7280"/>
        <rFont val="Yu Gothic"/>
        <family val="0"/>
        <charset val="1"/>
      </rPr>
      <t xml:space="preserve">12</t>
    </r>
    <r>
      <rPr>
        <sz val="9"/>
        <color rgb="FF6B7280"/>
        <rFont val="Noto Sans CJK SC"/>
        <family val="2"/>
      </rPr>
      <t xml:space="preserve">か月分が</t>
    </r>
    <r>
      <rPr>
        <sz val="9"/>
        <color rgb="FF6B7280"/>
        <rFont val="Yu Gothic"/>
        <family val="0"/>
        <charset val="1"/>
      </rPr>
      <t xml:space="preserve">1</t>
    </r>
    <r>
      <rPr>
        <sz val="9"/>
        <color rgb="FF6B7280"/>
        <rFont val="Noto Sans CJK SC"/>
        <family val="2"/>
      </rPr>
      <t xml:space="preserve">人</t>
    </r>
    <r>
      <rPr>
        <sz val="9"/>
        <color rgb="FF6B7280"/>
        <rFont val="Yu Gothic"/>
        <family val="0"/>
        <charset val="1"/>
      </rPr>
      <t xml:space="preserve">1</t>
    </r>
    <r>
      <rPr>
        <sz val="9"/>
        <color rgb="FF6B7280"/>
        <rFont val="Noto Sans CJK SC"/>
        <family val="2"/>
      </rPr>
      <t xml:space="preserve">行（</t>
    </r>
    <r>
      <rPr>
        <sz val="9"/>
        <color rgb="FF6B7280"/>
        <rFont val="Yu Gothic"/>
        <family val="0"/>
        <charset val="1"/>
      </rPr>
      <t xml:space="preserve">4</t>
    </r>
    <r>
      <rPr>
        <sz val="9"/>
        <color rgb="FF6B7280"/>
        <rFont val="Noto Sans CJK SC"/>
        <family val="2"/>
      </rPr>
      <t xml:space="preserve">月〜</t>
    </r>
    <r>
      <rPr>
        <sz val="9"/>
        <color rgb="FF6B7280"/>
        <rFont val="Yu Gothic"/>
        <family val="0"/>
        <charset val="1"/>
      </rPr>
      <t xml:space="preserve">3</t>
    </r>
    <r>
      <rPr>
        <sz val="9"/>
        <color rgb="FF6B7280"/>
        <rFont val="Noto Sans CJK SC"/>
        <family val="2"/>
      </rPr>
      <t xml:space="preserve">月の時間外の列と、</t>
    </r>
    <r>
      <rPr>
        <sz val="9"/>
        <color rgb="FF6B7280"/>
        <rFont val="Yu Gothic"/>
        <family val="0"/>
        <charset val="1"/>
      </rPr>
      <t xml:space="preserve">4</t>
    </r>
    <r>
      <rPr>
        <sz val="9"/>
        <color rgb="FF6B7280"/>
        <rFont val="Noto Sans CJK SC"/>
        <family val="2"/>
      </rPr>
      <t xml:space="preserve">月〜</t>
    </r>
    <r>
      <rPr>
        <sz val="9"/>
        <color rgb="FF6B7280"/>
        <rFont val="Yu Gothic"/>
        <family val="0"/>
        <charset val="1"/>
      </rPr>
      <t xml:space="preserve">3</t>
    </r>
    <r>
      <rPr>
        <sz val="9"/>
        <color rgb="FF6B7280"/>
        <rFont val="Noto Sans CJK SC"/>
        <family val="2"/>
      </rPr>
      <t xml:space="preserve">月の休日の列）に並びます。「合計」は参考です。年間管理簿では自動で計算されます。上の山田さんの例は、</t>
    </r>
    <r>
      <rPr>
        <sz val="9"/>
        <color rgb="FF6B7280"/>
        <rFont val="Yu Gothic"/>
        <family val="0"/>
        <charset val="1"/>
      </rPr>
      <t xml:space="preserve">7</t>
    </r>
    <r>
      <rPr>
        <sz val="9"/>
        <color rgb="FF6B7280"/>
        <rFont val="Noto Sans CJK SC"/>
        <family val="2"/>
      </rPr>
      <t xml:space="preserve">月〜</t>
    </r>
    <r>
      <rPr>
        <sz val="9"/>
        <color rgb="FF6B7280"/>
        <rFont val="Yu Gothic"/>
        <family val="0"/>
        <charset val="1"/>
      </rPr>
      <t xml:space="preserve">8</t>
    </r>
    <r>
      <rPr>
        <sz val="9"/>
        <color rgb="FF6B7280"/>
        <rFont val="Noto Sans CJK SC"/>
        <family val="2"/>
      </rPr>
      <t xml:space="preserve">月に時間外</t>
    </r>
    <r>
      <rPr>
        <sz val="9"/>
        <color rgb="FF6B7280"/>
        <rFont val="Yu Gothic"/>
        <family val="0"/>
        <charset val="1"/>
      </rPr>
      <t xml:space="preserve">45</t>
    </r>
    <r>
      <rPr>
        <sz val="9"/>
        <color rgb="FF6B7280"/>
        <rFont val="Noto Sans CJK SC"/>
        <family val="2"/>
      </rPr>
      <t xml:space="preserve">時間超が続き、単月（時間外＋休日）も</t>
    </r>
    <r>
      <rPr>
        <sz val="9"/>
        <color rgb="FF6B7280"/>
        <rFont val="Yu Gothic"/>
        <family val="0"/>
        <charset val="1"/>
      </rPr>
      <t xml:space="preserve">85</t>
    </r>
    <r>
      <rPr>
        <sz val="9"/>
        <color rgb="FF6B7280"/>
        <rFont val="Noto Sans CJK SC"/>
        <family val="2"/>
      </rPr>
      <t xml:space="preserve">〜</t>
    </r>
    <r>
      <rPr>
        <sz val="9"/>
        <color rgb="FF6B7280"/>
        <rFont val="Yu Gothic"/>
        <family val="0"/>
        <charset val="1"/>
      </rPr>
      <t xml:space="preserve">92</t>
    </r>
    <r>
      <rPr>
        <sz val="9"/>
        <color rgb="FF6B7280"/>
        <rFont val="Noto Sans CJK SC"/>
        <family val="2"/>
      </rPr>
      <t xml:space="preserve">時間になるケースです。</t>
    </r>
  </si>
  <si>
    <t xml:space="preserve">選択肢と上限の一覧</t>
  </si>
  <si>
    <t xml:space="preserve">あり／なし</t>
  </si>
  <si>
    <r>
      <rPr>
        <b val="true"/>
        <sz val="11"/>
        <color rgb="FF3A2A18"/>
        <rFont val="Yu Gothic"/>
        <family val="0"/>
        <charset val="1"/>
      </rPr>
      <t xml:space="preserve">36</t>
    </r>
    <r>
      <rPr>
        <b val="true"/>
        <sz val="11"/>
        <color rgb="FF3A2A18"/>
        <rFont val="Noto Sans CJK SC"/>
        <family val="2"/>
      </rPr>
      <t xml:space="preserve">協定の上限（参考）</t>
    </r>
  </si>
  <si>
    <t xml:space="preserve">あり</t>
  </si>
  <si>
    <t xml:space="preserve">条件</t>
  </si>
  <si>
    <r>
      <rPr>
        <b val="true"/>
        <sz val="9.5"/>
        <color rgb="FF1F2937"/>
        <rFont val="Yu Gothic"/>
        <family val="0"/>
        <charset val="1"/>
      </rPr>
      <t xml:space="preserve">1</t>
    </r>
    <r>
      <rPr>
        <b val="true"/>
        <sz val="9.5"/>
        <color rgb="FF1F2937"/>
        <rFont val="Noto Sans CJK SC"/>
        <family val="2"/>
      </rPr>
      <t xml:space="preserve">か月の上限</t>
    </r>
  </si>
  <si>
    <r>
      <rPr>
        <b val="true"/>
        <sz val="9.5"/>
        <color rgb="FF1F2937"/>
        <rFont val="Yu Gothic"/>
        <family val="0"/>
        <charset val="1"/>
      </rPr>
      <t xml:space="preserve">1</t>
    </r>
    <r>
      <rPr>
        <b val="true"/>
        <sz val="9.5"/>
        <color rgb="FF1F2937"/>
        <rFont val="Noto Sans CJK SC"/>
        <family val="2"/>
      </rPr>
      <t xml:space="preserve">年の上限</t>
    </r>
  </si>
  <si>
    <t xml:space="preserve">原則（特別条項なし）</t>
  </si>
  <si>
    <r>
      <rPr>
        <sz val="10"/>
        <rFont val="Yu Gothic"/>
        <family val="0"/>
        <charset val="1"/>
      </rPr>
      <t xml:space="preserve">45</t>
    </r>
    <r>
      <rPr>
        <sz val="10"/>
        <rFont val="Noto Sans CJK SC"/>
        <family val="2"/>
      </rPr>
      <t xml:space="preserve">時間</t>
    </r>
  </si>
  <si>
    <r>
      <rPr>
        <sz val="10"/>
        <rFont val="Yu Gothic"/>
        <family val="0"/>
        <charset val="1"/>
      </rPr>
      <t xml:space="preserve">360</t>
    </r>
    <r>
      <rPr>
        <sz val="10"/>
        <rFont val="Noto Sans CJK SC"/>
        <family val="2"/>
      </rPr>
      <t xml:space="preserve">時間</t>
    </r>
  </si>
  <si>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年単位の変形労働時間制</t>
    </r>
  </si>
  <si>
    <r>
      <rPr>
        <sz val="10"/>
        <rFont val="Yu Gothic"/>
        <family val="0"/>
        <charset val="1"/>
      </rPr>
      <t xml:space="preserve">42</t>
    </r>
    <r>
      <rPr>
        <sz val="10"/>
        <rFont val="Noto Sans CJK SC"/>
        <family val="2"/>
      </rPr>
      <t xml:space="preserve">時間</t>
    </r>
  </si>
  <si>
    <r>
      <rPr>
        <sz val="10"/>
        <rFont val="Yu Gothic"/>
        <family val="0"/>
        <charset val="1"/>
      </rPr>
      <t xml:space="preserve">320</t>
    </r>
    <r>
      <rPr>
        <sz val="10"/>
        <rFont val="Noto Sans CJK SC"/>
        <family val="2"/>
      </rPr>
      <t xml:space="preserve">時間</t>
    </r>
  </si>
  <si>
    <r>
      <rPr>
        <sz val="10"/>
        <rFont val="Yu Gothic"/>
        <family val="0"/>
        <charset val="1"/>
      </rPr>
      <t xml:space="preserve">45</t>
    </r>
    <r>
      <rPr>
        <sz val="10"/>
        <rFont val="Noto Sans CJK SC"/>
        <family val="2"/>
      </rPr>
      <t xml:space="preserve">時間（超えられるのは年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回まで）</t>
    </r>
  </si>
  <si>
    <r>
      <rPr>
        <sz val="10"/>
        <rFont val="Yu Gothic"/>
        <family val="0"/>
        <charset val="1"/>
      </rPr>
      <t xml:space="preserve">720</t>
    </r>
    <r>
      <rPr>
        <sz val="10"/>
        <rFont val="Noto Sans CJK SC"/>
        <family val="2"/>
      </rPr>
      <t xml:space="preserve">時間</t>
    </r>
  </si>
  <si>
    <t xml:space="preserve">同時に守る上限</t>
  </si>
  <si>
    <r>
      <rPr>
        <sz val="10"/>
        <rFont val="Yu Gothic"/>
        <family val="0"/>
        <charset val="1"/>
      </rPr>
      <t xml:space="preserve">100</t>
    </r>
    <r>
      <rPr>
        <sz val="10"/>
        <rFont val="Noto Sans CJK SC"/>
        <family val="2"/>
      </rPr>
      <t xml:space="preserve">時間未満</t>
    </r>
  </si>
  <si>
    <r>
      <rPr>
        <sz val="10"/>
        <rFont val="Yu Gothic"/>
        <family val="0"/>
        <charset val="1"/>
      </rPr>
      <t xml:space="preserve">2</t>
    </r>
    <r>
      <rPr>
        <sz val="10"/>
        <rFont val="Noto Sans CJK SC"/>
        <family val="2"/>
      </rPr>
      <t xml:space="preserve">・</t>
    </r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・</t>
    </r>
    <r>
      <rPr>
        <sz val="10"/>
        <rFont val="Yu Gothic"/>
        <family val="0"/>
        <charset val="1"/>
      </rPr>
      <t xml:space="preserve">4</t>
    </r>
    <r>
      <rPr>
        <sz val="10"/>
        <rFont val="Noto Sans CJK SC"/>
        <family val="2"/>
      </rPr>
      <t xml:space="preserve">・</t>
    </r>
    <r>
      <rPr>
        <sz val="10"/>
        <rFont val="Yu Gothic"/>
        <family val="0"/>
        <charset val="1"/>
      </rPr>
      <t xml:space="preserve">5</t>
    </r>
    <r>
      <rPr>
        <sz val="10"/>
        <rFont val="Noto Sans CJK SC"/>
        <family val="2"/>
      </rPr>
      <t xml:space="preserve">・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か月のいずれの平均（時間外＋休日）</t>
    </r>
  </si>
  <si>
    <r>
      <rPr>
        <sz val="10"/>
        <rFont val="Yu Gothic"/>
        <family val="0"/>
        <charset val="1"/>
      </rPr>
      <t xml:space="preserve">80</t>
    </r>
    <r>
      <rPr>
        <sz val="10"/>
        <rFont val="Noto Sans CJK SC"/>
        <family val="2"/>
      </rPr>
      <t xml:space="preserve">時間以内</t>
    </r>
  </si>
  <si>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か月の上限を超えられる回数</t>
    </r>
  </si>
  <si>
    <r>
      <rPr>
        <sz val="10"/>
        <rFont val="Noto Sans CJK SC"/>
        <family val="2"/>
      </rPr>
      <t xml:space="preserve">年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回まで</t>
    </r>
  </si>
  <si>
    <r>
      <rPr>
        <sz val="9"/>
        <color rgb="FF6B7280"/>
        <rFont val="Noto Sans CJK SC"/>
        <family val="2"/>
      </rPr>
      <t xml:space="preserve">上限の時間数は年間管理簿シートの上部で自動計算しています。この表は確認用です。災害時における復旧・復興の事業など、一部の上限が適用されない場合があります。実際の運用は、締結している</t>
    </r>
    <r>
      <rPr>
        <sz val="9"/>
        <color rgb="FF6B7280"/>
        <rFont val="Yu Gothic"/>
        <family val="0"/>
        <charset val="1"/>
      </rPr>
      <t xml:space="preserve">36</t>
    </r>
    <r>
      <rPr>
        <sz val="9"/>
        <color rgb="FF6B7280"/>
        <rFont val="Noto Sans CJK SC"/>
        <family val="2"/>
      </rPr>
      <t xml:space="preserve">協定の内容と所轄労働基準監督署の指導をご確認ください。</t>
    </r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</si>
</sst>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"/>
    <numFmt numFmtId="166" formatCode="0&quot;時間&quot;"/>
    <numFmt numFmtId="167" formatCode="yyyy/m/d"/>
    <numFmt numFmtId="168" formatCode="0.#;;;"/>
    <numFmt numFmtId="169" formatCode="0\回"/>
    <numFmt numFmtId="170" formatCode="General"/>
    <numFmt numFmtId="171" formatCode="0.#"/>
  </numFmts>
  <fonts count="2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3A2A18"/>
      <name val="Noto Sans CJK SC"/>
      <family val="2"/>
    </font>
    <font>
      <b val="true"/>
      <sz val="16"/>
      <color rgb="FF3A2A18"/>
      <name val="Yu Gothic"/>
      <family val="0"/>
      <charset val="1"/>
    </font>
    <font>
      <sz val="9"/>
      <color rgb="FF6B7280"/>
      <name val="Noto Sans CJK SC"/>
      <family val="2"/>
    </font>
    <font>
      <sz val="9"/>
      <color rgb="FF6B7280"/>
      <name val="Yu Gothic"/>
      <family val="0"/>
      <charset val="1"/>
    </font>
    <font>
      <b val="true"/>
      <sz val="11"/>
      <color rgb="FF3A2A18"/>
      <name val="Noto Sans CJK SC"/>
      <family val="2"/>
    </font>
    <font>
      <b val="true"/>
      <sz val="10"/>
      <name val="Noto Sans CJK SC"/>
      <family val="2"/>
    </font>
    <font>
      <sz val="10"/>
      <name val="Noto Sans CJK SC"/>
      <family val="2"/>
    </font>
    <font>
      <sz val="10"/>
      <name val="Yu Gothic"/>
      <family val="0"/>
      <charset val="1"/>
    </font>
    <font>
      <b val="true"/>
      <sz val="11"/>
      <color rgb="FF3A2A18"/>
      <name val="Yu Gothic"/>
      <family val="0"/>
      <charset val="1"/>
    </font>
    <font>
      <b val="true"/>
      <sz val="10"/>
      <name val="Yu Gothic"/>
      <family val="0"/>
      <charset val="1"/>
    </font>
    <font>
      <b val="true"/>
      <sz val="15"/>
      <color rgb="FF3A2A18"/>
      <name val="Noto Sans CJK SC"/>
      <family val="2"/>
    </font>
    <font>
      <b val="true"/>
      <sz val="15"/>
      <color rgb="FF3A2A18"/>
      <name val="Yu Gothic"/>
      <family val="0"/>
      <charset val="1"/>
    </font>
    <font>
      <b val="true"/>
      <sz val="9.5"/>
      <color rgb="FF374151"/>
      <name val="Noto Sans CJK SC"/>
      <family val="2"/>
    </font>
    <font>
      <b val="true"/>
      <sz val="9.5"/>
      <color rgb="FF374151"/>
      <name val="Yu Gothic"/>
      <family val="0"/>
      <charset val="1"/>
    </font>
    <font>
      <b val="true"/>
      <sz val="9.5"/>
      <color rgb="FF1F2937"/>
      <name val="Noto Sans CJK SC"/>
      <family val="2"/>
    </font>
    <font>
      <b val="true"/>
      <sz val="9.5"/>
      <color rgb="FF1F2937"/>
      <name val="Yu Gothic"/>
      <family val="0"/>
      <charset val="1"/>
    </font>
    <font>
      <b val="true"/>
      <sz val="17"/>
      <color rgb="FF3A2A18"/>
      <name val="Noto Sans CJK SC"/>
      <family val="2"/>
    </font>
  </fonts>
  <fills count="6">
    <fill>
      <patternFill patternType="none"/>
    </fill>
    <fill>
      <patternFill patternType="gray125"/>
    </fill>
    <fill>
      <patternFill patternType="solid">
        <fgColor rgb="FFF2F5F9"/>
        <bgColor rgb="FFF7F9FC"/>
      </patternFill>
    </fill>
    <fill>
      <patternFill patternType="solid">
        <fgColor rgb="FFFFFFFF"/>
        <bgColor rgb="FFF7F9FC"/>
      </patternFill>
    </fill>
    <fill>
      <patternFill patternType="solid">
        <fgColor rgb="FFF7F9FC"/>
        <bgColor rgb="FFF2F5F9"/>
      </patternFill>
    </fill>
    <fill>
      <patternFill patternType="solid">
        <fgColor rgb="FFE4E9F0"/>
        <bgColor rgb="FFF2F5F9"/>
      </patternFill>
    </fill>
  </fills>
  <borders count="25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medium">
        <color rgb="FF374151"/>
      </top>
      <bottom style="thin">
        <color rgb="FF6B7280"/>
      </bottom>
      <diagonal/>
    </border>
    <border diagonalUp="false" diagonalDown="false">
      <left style="thin">
        <color rgb="FF6B7280"/>
      </left>
      <right style="thin">
        <color rgb="FF6B7280"/>
      </right>
      <top style="medium">
        <color rgb="FF374151"/>
      </top>
      <bottom style="thin">
        <color rgb="FF6B7280"/>
      </bottom>
      <diagonal/>
    </border>
    <border diagonalUp="false" diagonalDown="false">
      <left style="thin">
        <color rgb="FF6B7280"/>
      </left>
      <right style="medium">
        <color rgb="FF374151"/>
      </right>
      <top style="medium">
        <color rgb="FF374151"/>
      </top>
      <bottom style="thin">
        <color rgb="FF6B7280"/>
      </bottom>
      <diagonal/>
    </border>
    <border diagonalUp="false" diagonalDown="false">
      <left style="medium">
        <color rgb="FF374151"/>
      </left>
      <right style="thin">
        <color rgb="FF6B7280"/>
      </right>
      <top style="thin">
        <color rgb="FF6B7280"/>
      </top>
      <bottom style="medium">
        <color rgb="FF374151"/>
      </bottom>
      <diagonal/>
    </border>
    <border diagonalUp="false" diagonalDown="false">
      <left style="thin">
        <color rgb="FF6B7280"/>
      </left>
      <right style="thin">
        <color rgb="FF6B7280"/>
      </right>
      <top style="thin">
        <color rgb="FF6B7280"/>
      </top>
      <bottom style="medium">
        <color rgb="FF374151"/>
      </bottom>
      <diagonal/>
    </border>
    <border diagonalUp="false" diagonalDown="false">
      <left style="thin">
        <color rgb="FF6B7280"/>
      </left>
      <right style="medium">
        <color rgb="FF374151"/>
      </right>
      <top style="thin">
        <color rgb="FF6B7280"/>
      </top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medium">
        <color rgb="FF374151"/>
      </top>
      <bottom style="medium">
        <color rgb="FF374151"/>
      </bottom>
      <diagonal/>
    </border>
    <border diagonalUp="false" diagonalDown="false">
      <left style="thin">
        <color rgb="FF6B7280"/>
      </left>
      <right style="thin">
        <color rgb="FF6B7280"/>
      </right>
      <top style="medium">
        <color rgb="FF374151"/>
      </top>
      <bottom style="medium">
        <color rgb="FF374151"/>
      </bottom>
      <diagonal/>
    </border>
    <border diagonalUp="false" diagonalDown="false">
      <left style="thin">
        <color rgb="FF6B7280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 diagonalUp="false" diagonalDown="false">
      <left style="medium">
        <color rgb="FF374151"/>
      </left>
      <right style="hair">
        <color rgb="FF9AA3B0"/>
      </right>
      <top style="hair">
        <color rgb="FF9AA3B0"/>
      </top>
      <bottom style="hair">
        <color rgb="FF9AA3B0"/>
      </bottom>
      <diagonal/>
    </border>
    <border diagonalUp="false" diagonalDown="false">
      <left style="hair">
        <color rgb="FF9AA3B0"/>
      </left>
      <right style="hair">
        <color rgb="FF9AA3B0"/>
      </right>
      <top style="hair">
        <color rgb="FF9AA3B0"/>
      </top>
      <bottom style="hair">
        <color rgb="FF9AA3B0"/>
      </bottom>
      <diagonal/>
    </border>
    <border diagonalUp="false" diagonalDown="false">
      <left style="hair">
        <color rgb="FF9AA3B0"/>
      </left>
      <right style="medium">
        <color rgb="FF374151"/>
      </right>
      <top style="hair">
        <color rgb="FF9AA3B0"/>
      </top>
      <bottom style="hair">
        <color rgb="FF9AA3B0"/>
      </bottom>
      <diagonal/>
    </border>
    <border diagonalUp="false" diagonalDown="false">
      <left style="medium">
        <color rgb="FF374151"/>
      </left>
      <right style="hair">
        <color rgb="FF9AA3B0"/>
      </right>
      <top style="hair">
        <color rgb="FF9AA3B0"/>
      </top>
      <bottom style="medium">
        <color rgb="FF374151"/>
      </bottom>
      <diagonal/>
    </border>
    <border diagonalUp="false" diagonalDown="false">
      <left style="hair">
        <color rgb="FF9AA3B0"/>
      </left>
      <right style="hair">
        <color rgb="FF9AA3B0"/>
      </right>
      <top style="hair">
        <color rgb="FF9AA3B0"/>
      </top>
      <bottom style="medium">
        <color rgb="FF374151"/>
      </bottom>
      <diagonal/>
    </border>
    <border diagonalUp="false" diagonalDown="false">
      <left style="hair">
        <color rgb="FF9AA3B0"/>
      </left>
      <right style="medium">
        <color rgb="FF374151"/>
      </right>
      <top style="hair">
        <color rgb="FF9AA3B0"/>
      </top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thin">
        <color rgb="FF6B7280"/>
      </top>
      <bottom style="thin">
        <color rgb="FF6B7280"/>
      </bottom>
      <diagonal/>
    </border>
    <border diagonalUp="false" diagonalDown="false">
      <left style="thin">
        <color rgb="FF6B7280"/>
      </left>
      <right style="thin">
        <color rgb="FF6B7280"/>
      </right>
      <top style="thin">
        <color rgb="FF6B7280"/>
      </top>
      <bottom style="thin">
        <color rgb="FF6B7280"/>
      </bottom>
      <diagonal/>
    </border>
    <border diagonalUp="false" diagonalDown="false">
      <left style="thin">
        <color rgb="FF6B7280"/>
      </left>
      <right style="medium">
        <color rgb="FF374151"/>
      </right>
      <top style="thin">
        <color rgb="FF6B7280"/>
      </top>
      <bottom style="thin">
        <color rgb="FF6B7280"/>
      </bottom>
      <diagonal/>
    </border>
    <border diagonalUp="false" diagonalDown="false">
      <left style="medium">
        <color rgb="FF374151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 diagonalUp="false" diagonalDown="false">
      <left style="medium">
        <color rgb="FF374151"/>
      </left>
      <right style="medium">
        <color rgb="FF374151"/>
      </right>
      <top style="hair">
        <color rgb="FF9AA3B0"/>
      </top>
      <bottom style="hair">
        <color rgb="FF9AA3B0"/>
      </bottom>
      <diagonal/>
    </border>
    <border diagonalUp="false" diagonalDown="false">
      <left style="medium">
        <color rgb="FF374151"/>
      </left>
      <right style="medium">
        <color rgb="FF374151"/>
      </right>
      <top style="hair">
        <color rgb="FF9AA3B0"/>
      </top>
      <bottom style="medium">
        <color rgb="FF374151"/>
      </bottom>
      <diagonal/>
    </border>
    <border diagonalUp="false" diagonalDown="false">
      <left style="medium">
        <color rgb="FF374151"/>
      </left>
      <right style="hair">
        <color rgb="FF9AA3B0"/>
      </right>
      <top style="medium">
        <color rgb="FF374151"/>
      </top>
      <bottom style="hair">
        <color rgb="FF9AA3B0"/>
      </bottom>
      <diagonal/>
    </border>
    <border diagonalUp="false" diagonalDown="false">
      <left style="hair">
        <color rgb="FF9AA3B0"/>
      </left>
      <right style="medium">
        <color rgb="FF374151"/>
      </right>
      <top style="medium">
        <color rgb="FF374151"/>
      </top>
      <bottom style="hair">
        <color rgb="FF9AA3B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3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5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5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5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1" fillId="3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11" fillId="3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11" fillId="3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11" fillId="4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11" fillId="4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1" fillId="3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11" fillId="3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11" fillId="3" borderId="1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11" fillId="4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11" fillId="4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4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1" fillId="4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4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2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1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4" borderId="1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3" fillId="2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2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3" fillId="4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3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3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3" fillId="4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3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1" fillId="4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1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3" fillId="2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5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3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3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5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2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9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7">
    <dxf>
      <fill>
        <patternFill patternType="solid">
          <fgColor rgb="FFE4E9F0"/>
          <bgColor rgb="FF000000"/>
        </patternFill>
      </fill>
    </dxf>
    <dxf>
      <fill>
        <patternFill patternType="solid">
          <fgColor rgb="FFF7F9FC"/>
          <bgColor rgb="FF000000"/>
        </patternFill>
      </fill>
    </dxf>
    <dxf>
      <fill>
        <patternFill patternType="solid">
          <fgColor rgb="FF1F2937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ont>
        <name val="Yu Gothic"/>
        <charset val="1"/>
        <family val="0"/>
        <b val="1"/>
        <color rgb="FFB02334"/>
        <sz val="10"/>
      </font>
      <fill>
        <patternFill>
          <bgColor rgb="FFFBE3E6"/>
        </patternFill>
      </fill>
    </dxf>
    <dxf>
      <font>
        <name val="Yu Gothic"/>
        <charset val="1"/>
        <family val="0"/>
        <color rgb="FF8A5A00"/>
        <sz val="10"/>
      </font>
      <fill>
        <patternFill>
          <bgColor rgb="FFFCF2D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A5A00"/>
      <rgbColor rgb="FF800080"/>
      <rgbColor rgb="FF008080"/>
      <rgbColor rgb="FFC0C0C0"/>
      <rgbColor rgb="FF808080"/>
      <rgbColor rgb="FF9999FF"/>
      <rgbColor rgb="FFB02334"/>
      <rgbColor rgb="FFFCF2DF"/>
      <rgbColor rgb="FFE4E9F0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5F9"/>
      <rgbColor rgb="FFF7F9FC"/>
      <rgbColor rgb="FFFFFF99"/>
      <rgbColor rgb="FF99CCFF"/>
      <rgbColor rgb="FFFF99CC"/>
      <rgbColor rgb="FFCC99FF"/>
      <rgbColor rgb="FFFBE3E6"/>
      <rgbColor rgb="FF3366FF"/>
      <rgbColor rgb="FF33CCCC"/>
      <rgbColor rgb="FF99CC00"/>
      <rgbColor rgb="FFFFCC00"/>
      <rgbColor rgb="FFFF9900"/>
      <rgbColor rgb="FFFF6600"/>
      <rgbColor rgb="FF6B7280"/>
      <rgbColor rgb="FF9AA3B0"/>
      <rgbColor rgb="FF003366"/>
      <rgbColor rgb="FF339966"/>
      <rgbColor rgb="FF003300"/>
      <rgbColor rgb="FF3A2A18"/>
      <rgbColor rgb="FF993300"/>
      <rgbColor rgb="FF993366"/>
      <rgbColor rgb="FF374151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4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92"/>
  </cols>
  <sheetData>
    <row r="1" customFormat="false" ht="23.8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3"/>
    </row>
    <row r="5" customFormat="false" ht="15" hidden="false" customHeight="false" outlineLevel="0" collapsed="false">
      <c r="A5" s="4" t="s">
        <v>3</v>
      </c>
      <c r="B5" s="5" t="s">
        <v>4</v>
      </c>
    </row>
    <row r="6" customFormat="false" ht="15" hidden="false" customHeight="false" outlineLevel="0" collapsed="false">
      <c r="A6" s="4" t="s">
        <v>5</v>
      </c>
      <c r="B6" s="5" t="s">
        <v>6</v>
      </c>
    </row>
    <row r="7" customFormat="false" ht="15" hidden="false" customHeight="false" outlineLevel="0" collapsed="false">
      <c r="A7" s="4" t="s">
        <v>7</v>
      </c>
      <c r="B7" s="5" t="s">
        <v>8</v>
      </c>
    </row>
    <row r="8" customFormat="false" ht="15" hidden="false" customHeight="false" outlineLevel="0" collapsed="false">
      <c r="A8" s="4" t="s">
        <v>9</v>
      </c>
      <c r="B8" s="5" t="s">
        <v>10</v>
      </c>
    </row>
    <row r="9" customFormat="false" ht="15" hidden="false" customHeight="false" outlineLevel="0" collapsed="false">
      <c r="A9" s="4" t="s">
        <v>11</v>
      </c>
      <c r="B9" s="5" t="s">
        <v>12</v>
      </c>
    </row>
    <row r="10" customFormat="false" ht="15" hidden="false" customHeight="false" outlineLevel="0" collapsed="false">
      <c r="B10" s="5"/>
    </row>
    <row r="11" customFormat="false" ht="15" hidden="false" customHeight="false" outlineLevel="0" collapsed="false">
      <c r="A11" s="3" t="s">
        <v>13</v>
      </c>
      <c r="B11" s="3"/>
    </row>
    <row r="12" customFormat="false" ht="15" hidden="false" customHeight="false" outlineLevel="0" collapsed="false">
      <c r="B12" s="5" t="s">
        <v>14</v>
      </c>
    </row>
    <row r="13" customFormat="false" ht="15" hidden="false" customHeight="false" outlineLevel="0" collapsed="false">
      <c r="B13" s="5" t="s">
        <v>15</v>
      </c>
    </row>
    <row r="14" customFormat="false" ht="15" hidden="false" customHeight="false" outlineLevel="0" collapsed="false">
      <c r="B14" s="5"/>
    </row>
    <row r="15" customFormat="false" ht="17.15" hidden="false" customHeight="false" outlineLevel="0" collapsed="false">
      <c r="A15" s="6" t="s">
        <v>16</v>
      </c>
      <c r="B15" s="6"/>
    </row>
    <row r="16" customFormat="false" ht="15" hidden="false" customHeight="false" outlineLevel="0" collapsed="false">
      <c r="A16" s="7" t="s">
        <v>17</v>
      </c>
      <c r="B16" s="5" t="s">
        <v>18</v>
      </c>
    </row>
    <row r="17" customFormat="false" ht="15" hidden="false" customHeight="false" outlineLevel="0" collapsed="false">
      <c r="A17" s="4" t="s">
        <v>19</v>
      </c>
      <c r="B17" s="8" t="s">
        <v>20</v>
      </c>
    </row>
    <row r="18" customFormat="false" ht="15" hidden="false" customHeight="false" outlineLevel="0" collapsed="false">
      <c r="A18" s="7" t="s">
        <v>21</v>
      </c>
      <c r="B18" s="8" t="s">
        <v>22</v>
      </c>
    </row>
    <row r="19" customFormat="false" ht="15" hidden="false" customHeight="false" outlineLevel="0" collapsed="false">
      <c r="A19" s="4" t="s">
        <v>23</v>
      </c>
      <c r="B19" s="5" t="s">
        <v>24</v>
      </c>
    </row>
    <row r="20" customFormat="false" ht="29.85" hidden="false" customHeight="false" outlineLevel="0" collapsed="false">
      <c r="A20" s="7" t="s">
        <v>25</v>
      </c>
      <c r="B20" s="5" t="s">
        <v>26</v>
      </c>
    </row>
    <row r="21" customFormat="false" ht="15" hidden="false" customHeight="false" outlineLevel="0" collapsed="false">
      <c r="A21" s="7" t="s">
        <v>27</v>
      </c>
      <c r="B21" s="5" t="s">
        <v>28</v>
      </c>
    </row>
    <row r="22" customFormat="false" ht="15" hidden="false" customHeight="false" outlineLevel="0" collapsed="false">
      <c r="B22" s="5"/>
    </row>
    <row r="23" customFormat="false" ht="15" hidden="false" customHeight="false" outlineLevel="0" collapsed="false">
      <c r="A23" s="3" t="s">
        <v>29</v>
      </c>
      <c r="B23" s="3"/>
    </row>
    <row r="24" customFormat="false" ht="15" hidden="false" customHeight="false" outlineLevel="0" collapsed="false">
      <c r="A24" s="4" t="s">
        <v>30</v>
      </c>
      <c r="B24" s="5" t="s">
        <v>31</v>
      </c>
    </row>
    <row r="25" customFormat="false" ht="15" hidden="false" customHeight="false" outlineLevel="0" collapsed="false">
      <c r="A25" s="4" t="s">
        <v>32</v>
      </c>
      <c r="B25" s="5" t="s">
        <v>33</v>
      </c>
    </row>
    <row r="26" customFormat="false" ht="15" hidden="false" customHeight="false" outlineLevel="0" collapsed="false">
      <c r="A26" s="4" t="s">
        <v>34</v>
      </c>
      <c r="B26" s="8" t="s">
        <v>35</v>
      </c>
    </row>
    <row r="27" customFormat="false" ht="15" hidden="false" customHeight="false" outlineLevel="0" collapsed="false">
      <c r="A27" s="7" t="s">
        <v>36</v>
      </c>
      <c r="B27" s="8" t="s">
        <v>37</v>
      </c>
    </row>
    <row r="28" customFormat="false" ht="15" hidden="false" customHeight="false" outlineLevel="0" collapsed="false">
      <c r="A28" s="4" t="s">
        <v>38</v>
      </c>
      <c r="B28" s="5" t="s">
        <v>39</v>
      </c>
    </row>
    <row r="29" customFormat="false" ht="15" hidden="false" customHeight="false" outlineLevel="0" collapsed="false">
      <c r="A29" s="7" t="s">
        <v>40</v>
      </c>
      <c r="B29" s="5" t="s">
        <v>41</v>
      </c>
    </row>
    <row r="30" customFormat="false" ht="15" hidden="false" customHeight="false" outlineLevel="0" collapsed="false">
      <c r="A30" s="4" t="s">
        <v>42</v>
      </c>
      <c r="B30" s="8" t="s">
        <v>43</v>
      </c>
    </row>
    <row r="31" customFormat="false" ht="15" hidden="false" customHeight="false" outlineLevel="0" collapsed="false">
      <c r="B31" s="5"/>
    </row>
    <row r="32" customFormat="false" ht="15" hidden="false" customHeight="false" outlineLevel="0" collapsed="false">
      <c r="A32" s="3" t="s">
        <v>44</v>
      </c>
      <c r="B32" s="3"/>
    </row>
    <row r="33" customFormat="false" ht="15" hidden="false" customHeight="false" outlineLevel="0" collapsed="false">
      <c r="A33" s="4" t="s">
        <v>45</v>
      </c>
      <c r="B33" s="8" t="s">
        <v>46</v>
      </c>
    </row>
    <row r="34" customFormat="false" ht="15" hidden="false" customHeight="false" outlineLevel="0" collapsed="false">
      <c r="A34" s="4" t="s">
        <v>47</v>
      </c>
      <c r="B34" s="5" t="s">
        <v>48</v>
      </c>
    </row>
    <row r="35" customFormat="false" ht="15" hidden="false" customHeight="false" outlineLevel="0" collapsed="false">
      <c r="B35" s="5"/>
    </row>
    <row r="36" customFormat="false" ht="15" hidden="false" customHeight="false" outlineLevel="0" collapsed="false">
      <c r="A36" s="3" t="s">
        <v>49</v>
      </c>
      <c r="B36" s="3"/>
    </row>
    <row r="37" customFormat="false" ht="15" hidden="false" customHeight="false" outlineLevel="0" collapsed="false">
      <c r="B37" s="5" t="s">
        <v>50</v>
      </c>
    </row>
    <row r="38" customFormat="false" ht="15" hidden="false" customHeight="false" outlineLevel="0" collapsed="false">
      <c r="B38" s="5" t="s">
        <v>51</v>
      </c>
    </row>
    <row r="39" customFormat="false" ht="15" hidden="false" customHeight="false" outlineLevel="0" collapsed="false">
      <c r="B39" s="5"/>
    </row>
    <row r="40" customFormat="false" ht="15" hidden="false" customHeight="false" outlineLevel="0" collapsed="false">
      <c r="A40" s="3" t="s">
        <v>52</v>
      </c>
      <c r="B40" s="3"/>
    </row>
    <row r="41" customFormat="false" ht="15" hidden="false" customHeight="false" outlineLevel="0" collapsed="false">
      <c r="B41" s="5" t="s">
        <v>53</v>
      </c>
    </row>
    <row r="42" customFormat="false" ht="29.85" hidden="false" customHeight="false" outlineLevel="0" collapsed="false">
      <c r="B42" s="5" t="s">
        <v>54</v>
      </c>
    </row>
    <row r="43" customFormat="false" ht="15" hidden="false" customHeight="false" outlineLevel="0" collapsed="false">
      <c r="B43" s="5"/>
    </row>
    <row r="44" customFormat="false" ht="15" hidden="false" customHeight="false" outlineLevel="0" collapsed="false">
      <c r="A44" s="3" t="s">
        <v>55</v>
      </c>
      <c r="B44" s="3"/>
    </row>
    <row r="45" customFormat="false" ht="15" hidden="false" customHeight="false" outlineLevel="0" collapsed="false">
      <c r="B45" s="5" t="s">
        <v>56</v>
      </c>
    </row>
    <row r="46" customFormat="false" ht="15" hidden="false" customHeight="false" outlineLevel="0" collapsed="false">
      <c r="B46" s="5" t="s">
        <v>57</v>
      </c>
    </row>
    <row r="47" customFormat="false" ht="15" hidden="false" customHeight="false" outlineLevel="0" collapsed="false">
      <c r="B47" s="5" t="s">
        <v>58</v>
      </c>
    </row>
    <row r="48" customFormat="false" ht="15" hidden="false" customHeight="false" outlineLevel="0" collapsed="false">
      <c r="B48" s="8" t="s">
        <v>59</v>
      </c>
    </row>
  </sheetData>
  <mergeCells count="8">
    <mergeCell ref="A4:B4"/>
    <mergeCell ref="A11:B11"/>
    <mergeCell ref="A15:B15"/>
    <mergeCell ref="A23:B23"/>
    <mergeCell ref="A32:B32"/>
    <mergeCell ref="A36:B36"/>
    <mergeCell ref="A40:B40"/>
    <mergeCell ref="A44:B44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U5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7" topLeftCell="E8" activePane="bottomRight" state="frozen"/>
      <selection pane="topLeft" activeCell="A1" activeCellId="0" sqref="A1"/>
      <selection pane="topRight" activeCell="E1" activeCellId="0" sqref="E1"/>
      <selection pane="bottomLeft" activeCell="A8" activeCellId="0" sqref="A8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0"/>
    <col collapsed="false" customWidth="true" hidden="false" outlineLevel="0" max="4" min="3" style="0" width="14"/>
    <col collapsed="false" customWidth="true" hidden="false" outlineLevel="0" max="28" min="5" style="0" width="6"/>
    <col collapsed="false" customWidth="true" hidden="false" outlineLevel="0" max="30" min="29" style="0" width="9"/>
    <col collapsed="false" customWidth="true" hidden="false" outlineLevel="0" max="31" min="31" style="0" width="7"/>
    <col collapsed="false" customWidth="true" hidden="false" outlineLevel="0" max="32" min="32" style="0" width="9"/>
    <col collapsed="false" customWidth="true" hidden="false" outlineLevel="0" max="33" min="33" style="0" width="10"/>
    <col collapsed="false" customWidth="true" hidden="false" outlineLevel="0" max="34" min="34" style="0" width="28"/>
    <col collapsed="false" customWidth="true" hidden="true" outlineLevel="0" max="47" min="36" style="0" width="3"/>
  </cols>
  <sheetData>
    <row r="1" customFormat="false" ht="25.5" hidden="false" customHeight="true" outlineLevel="0" collapsed="false">
      <c r="A1" s="9" t="s">
        <v>60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</row>
    <row r="3" customFormat="false" ht="19.5" hidden="false" customHeight="true" outlineLevel="0" collapsed="false">
      <c r="A3" s="10" t="s">
        <v>61</v>
      </c>
      <c r="B3" s="10"/>
      <c r="C3" s="10"/>
      <c r="D3" s="11" t="n">
        <v>2026</v>
      </c>
      <c r="E3" s="11"/>
      <c r="F3" s="11"/>
      <c r="G3" s="12" t="s">
        <v>62</v>
      </c>
      <c r="H3" s="12"/>
      <c r="I3" s="12"/>
      <c r="J3" s="12"/>
      <c r="K3" s="13" t="s">
        <v>63</v>
      </c>
      <c r="L3" s="13"/>
      <c r="M3" s="13"/>
      <c r="N3" s="13"/>
      <c r="O3" s="14" t="s">
        <v>64</v>
      </c>
      <c r="P3" s="14"/>
      <c r="Q3" s="14"/>
      <c r="R3" s="14"/>
      <c r="S3" s="14"/>
      <c r="T3" s="13" t="s">
        <v>63</v>
      </c>
      <c r="U3" s="13"/>
      <c r="V3" s="13"/>
      <c r="W3" s="13"/>
      <c r="X3" s="13"/>
      <c r="Y3" s="14" t="s">
        <v>65</v>
      </c>
      <c r="Z3" s="14"/>
      <c r="AA3" s="14"/>
      <c r="AB3" s="14"/>
      <c r="AC3" s="15" t="n">
        <f aca="false">IF($T$3="あり",42,45)</f>
        <v>45</v>
      </c>
      <c r="AD3" s="15"/>
      <c r="AE3" s="14" t="s">
        <v>66</v>
      </c>
      <c r="AF3" s="14"/>
      <c r="AG3" s="16" t="n">
        <f aca="false">IF($K$3="あり",720,IF($T$3="あり",320,360))</f>
        <v>360</v>
      </c>
      <c r="AH3" s="16"/>
    </row>
    <row r="4" customFormat="false" ht="19.5" hidden="false" customHeight="true" outlineLevel="0" collapsed="false">
      <c r="A4" s="17" t="s">
        <v>67</v>
      </c>
      <c r="B4" s="17"/>
      <c r="C4" s="17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9" t="s">
        <v>68</v>
      </c>
      <c r="P4" s="19"/>
      <c r="Q4" s="19"/>
      <c r="R4" s="19"/>
      <c r="S4" s="19"/>
      <c r="T4" s="18"/>
      <c r="U4" s="18"/>
      <c r="V4" s="18"/>
      <c r="W4" s="18"/>
      <c r="X4" s="18"/>
      <c r="Y4" s="18"/>
      <c r="Z4" s="18"/>
      <c r="AA4" s="18"/>
      <c r="AB4" s="18"/>
      <c r="AC4" s="19" t="s">
        <v>69</v>
      </c>
      <c r="AD4" s="19"/>
      <c r="AE4" s="20"/>
      <c r="AF4" s="20"/>
      <c r="AG4" s="20"/>
      <c r="AH4" s="20"/>
    </row>
    <row r="6" customFormat="false" ht="19.5" hidden="false" customHeight="true" outlineLevel="0" collapsed="false">
      <c r="A6" s="21" t="s">
        <v>70</v>
      </c>
      <c r="B6" s="21"/>
      <c r="C6" s="21"/>
      <c r="D6" s="21"/>
      <c r="E6" s="22" t="s">
        <v>71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 t="s">
        <v>72</v>
      </c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3" t="s">
        <v>73</v>
      </c>
      <c r="AD6" s="23"/>
      <c r="AE6" s="23"/>
      <c r="AF6" s="23"/>
      <c r="AG6" s="23"/>
      <c r="AH6" s="23"/>
    </row>
    <row r="7" customFormat="false" ht="27.75" hidden="false" customHeight="true" outlineLevel="0" collapsed="false">
      <c r="A7" s="24" t="s">
        <v>74</v>
      </c>
      <c r="B7" s="25" t="s">
        <v>75</v>
      </c>
      <c r="C7" s="25" t="s">
        <v>76</v>
      </c>
      <c r="D7" s="25" t="s">
        <v>77</v>
      </c>
      <c r="E7" s="24" t="s">
        <v>78</v>
      </c>
      <c r="F7" s="26" t="s">
        <v>79</v>
      </c>
      <c r="G7" s="26" t="s">
        <v>80</v>
      </c>
      <c r="H7" s="26" t="s">
        <v>81</v>
      </c>
      <c r="I7" s="26" t="s">
        <v>82</v>
      </c>
      <c r="J7" s="26" t="s">
        <v>83</v>
      </c>
      <c r="K7" s="26" t="s">
        <v>84</v>
      </c>
      <c r="L7" s="26" t="s">
        <v>85</v>
      </c>
      <c r="M7" s="26" t="s">
        <v>86</v>
      </c>
      <c r="N7" s="26" t="s">
        <v>87</v>
      </c>
      <c r="O7" s="26" t="s">
        <v>88</v>
      </c>
      <c r="P7" s="27" t="s">
        <v>89</v>
      </c>
      <c r="Q7" s="24" t="s">
        <v>78</v>
      </c>
      <c r="R7" s="26" t="s">
        <v>79</v>
      </c>
      <c r="S7" s="26" t="s">
        <v>80</v>
      </c>
      <c r="T7" s="26" t="s">
        <v>81</v>
      </c>
      <c r="U7" s="26" t="s">
        <v>82</v>
      </c>
      <c r="V7" s="26" t="s">
        <v>83</v>
      </c>
      <c r="W7" s="26" t="s">
        <v>84</v>
      </c>
      <c r="X7" s="26" t="s">
        <v>85</v>
      </c>
      <c r="Y7" s="26" t="s">
        <v>86</v>
      </c>
      <c r="Z7" s="26" t="s">
        <v>87</v>
      </c>
      <c r="AA7" s="26" t="s">
        <v>88</v>
      </c>
      <c r="AB7" s="27" t="s">
        <v>89</v>
      </c>
      <c r="AC7" s="25" t="s">
        <v>34</v>
      </c>
      <c r="AD7" s="25" t="s">
        <v>90</v>
      </c>
      <c r="AE7" s="26" t="s">
        <v>91</v>
      </c>
      <c r="AF7" s="25" t="s">
        <v>92</v>
      </c>
      <c r="AG7" s="26" t="s">
        <v>93</v>
      </c>
      <c r="AH7" s="28" t="s">
        <v>42</v>
      </c>
    </row>
    <row r="8" customFormat="false" ht="15" hidden="false" customHeight="false" outlineLevel="0" collapsed="false">
      <c r="A8" s="29" t="str">
        <f aca="false">IF($B8="","",COUNTA($B$8:$B8))</f>
        <v/>
      </c>
      <c r="B8" s="30"/>
      <c r="C8" s="30"/>
      <c r="D8" s="30"/>
      <c r="E8" s="31"/>
      <c r="F8" s="32"/>
      <c r="G8" s="32"/>
      <c r="H8" s="32"/>
      <c r="I8" s="32"/>
      <c r="J8" s="32"/>
      <c r="K8" s="32"/>
      <c r="L8" s="32"/>
      <c r="M8" s="32"/>
      <c r="N8" s="32"/>
      <c r="O8" s="32"/>
      <c r="P8" s="33"/>
      <c r="Q8" s="31"/>
      <c r="R8" s="32"/>
      <c r="S8" s="32"/>
      <c r="T8" s="32"/>
      <c r="U8" s="32"/>
      <c r="V8" s="32"/>
      <c r="W8" s="32"/>
      <c r="X8" s="32"/>
      <c r="Y8" s="32"/>
      <c r="Z8" s="32"/>
      <c r="AA8" s="32"/>
      <c r="AB8" s="33"/>
      <c r="AC8" s="34" t="str">
        <f aca="false">IF($B8="","",SUM($E8:$P8))</f>
        <v/>
      </c>
      <c r="AD8" s="34" t="str">
        <f aca="false">IF($B8="","",$AG$3-$AC8)</f>
        <v/>
      </c>
      <c r="AE8" s="35" t="str">
        <f aca="false">IF($B8="","",COUNTIF($E8:$P8,"&gt;"&amp;$AC$3))</f>
        <v/>
      </c>
      <c r="AF8" s="34" t="str">
        <f aca="false">IF($B8="","",MAX($AJ8:$AU8))</f>
        <v/>
      </c>
      <c r="AG8" s="34" t="str">
        <f aca="false">IF($B8="","",ROUND(MAX(AVERAGE($AJ8:$AK8),AVERAGE($AK8:$AL8),AVERAGE($AL8:$AM8),AVERAGE($AM8:$AN8),AVERAGE($AN8:$AO8),AVERAGE($AO8:$AP8),AVERAGE($AP8:$AQ8),AVERAGE($AQ8:$AR8),AVERAGE($AR8:$AS8),AVERAGE($AS8:$AT8),AVERAGE($AT8:$AU8),AVERAGE($AJ8:$AL8),AVERAGE($AK8:$AM8),AVERAGE($AL8:$AN8),AVERAGE($AM8:$AO8),AVERAGE($AN8:$AP8),AVERAGE($AO8:$AQ8),AVERAGE($AP8:$AR8),AVERAGE($AQ8:$AS8),AVERAGE($AR8:$AT8),AVERAGE($AS8:$AU8),AVERAGE($AJ8:$AM8),AVERAGE($AK8:$AN8),AVERAGE($AL8:$AO8),AVERAGE($AM8:$AP8),AVERAGE($AN8:$AQ8),AVERAGE($AO8:$AR8),AVERAGE($AP8:$AS8),AVERAGE($AQ8:$AT8),AVERAGE($AR8:$AU8),AVERAGE($AJ8:$AN8),AVERAGE($AK8:$AO8),AVERAGE($AL8:$AP8),AVERAGE($AM8:$AQ8),AVERAGE($AN8:$AR8),AVERAGE($AO8:$AS8),AVERAGE($AP8:$AT8),AVERAGE($AQ8:$AU8),AVERAGE($AJ8:$AO8),AVERAGE($AK8:$AP8),AVERAGE($AL8:$AQ8),AVERAGE($AM8:$AR8),AVERAGE($AN8:$AS8),AVERAGE($AO8:$AT8),AVERAGE($AP8:$AU8)),1))</f>
        <v/>
      </c>
      <c r="AH8" s="36" t="str">
        <f aca="false">IF($B8="","",IF($AC8&gt;$AG$3,"年間 上限超過 "&amp;TEXT($AC8-$AG$3,"0.#")&amp;"時間",IF($AF8&gt;=100,"単月100時間以上（"&amp;TEXT($AF8,"0.#")&amp;"）",IF($AG8&gt;80,"2〜6か月平均が80時間超（"&amp;TEXT($AG8,"0.#")&amp;"）",IF($AE8&gt;6,"月"&amp;$AC$3&amp;"時間超が年"&amp;TEXT($AE8,"0")&amp;"回",IF($AD8&lt;=45,"年間の残り "&amp;TEXT($AD8,"0.#")&amp;"時間",IF($AE8&gt;=5,"月"&amp;$AC$3&amp;"時間超 あと"&amp;TEXT(6-$AE8,"0")&amp;"回","上限内（年間の残り "&amp;TEXT($AD8,"0.#")&amp;"時間）")))))))</f>
        <v/>
      </c>
      <c r="AJ8" s="2" t="str">
        <f aca="false">IF($B8="","",N(E8)+N(Q8))</f>
        <v/>
      </c>
      <c r="AK8" s="2" t="str">
        <f aca="false">IF($B8="","",N(F8)+N(R8))</f>
        <v/>
      </c>
      <c r="AL8" s="2" t="str">
        <f aca="false">IF($B8="","",N(G8)+N(S8))</f>
        <v/>
      </c>
      <c r="AM8" s="2" t="str">
        <f aca="false">IF($B8="","",N(H8)+N(T8))</f>
        <v/>
      </c>
      <c r="AN8" s="2" t="str">
        <f aca="false">IF($B8="","",N(I8)+N(U8))</f>
        <v/>
      </c>
      <c r="AO8" s="2" t="str">
        <f aca="false">IF($B8="","",N(J8)+N(V8))</f>
        <v/>
      </c>
      <c r="AP8" s="2" t="str">
        <f aca="false">IF($B8="","",N(K8)+N(W8))</f>
        <v/>
      </c>
      <c r="AQ8" s="2" t="str">
        <f aca="false">IF($B8="","",N(L8)+N(X8))</f>
        <v/>
      </c>
      <c r="AR8" s="2" t="str">
        <f aca="false">IF($B8="","",N(M8)+N(Y8))</f>
        <v/>
      </c>
      <c r="AS8" s="2" t="str">
        <f aca="false">IF($B8="","",N(N8)+N(Z8))</f>
        <v/>
      </c>
      <c r="AT8" s="2" t="str">
        <f aca="false">IF($B8="","",N(O8)+N(AA8))</f>
        <v/>
      </c>
      <c r="AU8" s="2" t="str">
        <f aca="false">IF($B8="","",N(P8)+N(AB8))</f>
        <v/>
      </c>
    </row>
    <row r="9" customFormat="false" ht="15" hidden="false" customHeight="false" outlineLevel="0" collapsed="false">
      <c r="A9" s="29" t="str">
        <f aca="false">IF($B9="","",COUNTA($B$8:$B9))</f>
        <v/>
      </c>
      <c r="B9" s="30"/>
      <c r="C9" s="30"/>
      <c r="D9" s="30"/>
      <c r="E9" s="31"/>
      <c r="F9" s="32"/>
      <c r="G9" s="32"/>
      <c r="H9" s="32"/>
      <c r="I9" s="32"/>
      <c r="J9" s="32"/>
      <c r="K9" s="32"/>
      <c r="L9" s="32"/>
      <c r="M9" s="32"/>
      <c r="N9" s="32"/>
      <c r="O9" s="32"/>
      <c r="P9" s="33"/>
      <c r="Q9" s="31"/>
      <c r="R9" s="32"/>
      <c r="S9" s="32"/>
      <c r="T9" s="32"/>
      <c r="U9" s="32"/>
      <c r="V9" s="32"/>
      <c r="W9" s="32"/>
      <c r="X9" s="32"/>
      <c r="Y9" s="32"/>
      <c r="Z9" s="32"/>
      <c r="AA9" s="32"/>
      <c r="AB9" s="33"/>
      <c r="AC9" s="34" t="str">
        <f aca="false">IF($B9="","",SUM($E9:$P9))</f>
        <v/>
      </c>
      <c r="AD9" s="34" t="str">
        <f aca="false">IF($B9="","",$AG$3-$AC9)</f>
        <v/>
      </c>
      <c r="AE9" s="35" t="str">
        <f aca="false">IF($B9="","",COUNTIF($E9:$P9,"&gt;"&amp;$AC$3))</f>
        <v/>
      </c>
      <c r="AF9" s="34" t="str">
        <f aca="false">IF($B9="","",MAX($AJ9:$AU9))</f>
        <v/>
      </c>
      <c r="AG9" s="34" t="str">
        <f aca="false">IF($B9="","",ROUND(MAX(AVERAGE($AJ9:$AK9),AVERAGE($AK9:$AL9),AVERAGE($AL9:$AM9),AVERAGE($AM9:$AN9),AVERAGE($AN9:$AO9),AVERAGE($AO9:$AP9),AVERAGE($AP9:$AQ9),AVERAGE($AQ9:$AR9),AVERAGE($AR9:$AS9),AVERAGE($AS9:$AT9),AVERAGE($AT9:$AU9),AVERAGE($AJ9:$AL9),AVERAGE($AK9:$AM9),AVERAGE($AL9:$AN9),AVERAGE($AM9:$AO9),AVERAGE($AN9:$AP9),AVERAGE($AO9:$AQ9),AVERAGE($AP9:$AR9),AVERAGE($AQ9:$AS9),AVERAGE($AR9:$AT9),AVERAGE($AS9:$AU9),AVERAGE($AJ9:$AM9),AVERAGE($AK9:$AN9),AVERAGE($AL9:$AO9),AVERAGE($AM9:$AP9),AVERAGE($AN9:$AQ9),AVERAGE($AO9:$AR9),AVERAGE($AP9:$AS9),AVERAGE($AQ9:$AT9),AVERAGE($AR9:$AU9),AVERAGE($AJ9:$AN9),AVERAGE($AK9:$AO9),AVERAGE($AL9:$AP9),AVERAGE($AM9:$AQ9),AVERAGE($AN9:$AR9),AVERAGE($AO9:$AS9),AVERAGE($AP9:$AT9),AVERAGE($AQ9:$AU9),AVERAGE($AJ9:$AO9),AVERAGE($AK9:$AP9),AVERAGE($AL9:$AQ9),AVERAGE($AM9:$AR9),AVERAGE($AN9:$AS9),AVERAGE($AO9:$AT9),AVERAGE($AP9:$AU9)),1))</f>
        <v/>
      </c>
      <c r="AH9" s="36" t="str">
        <f aca="false">IF($B9="","",IF($AC9&gt;$AG$3,"年間 上限超過 "&amp;TEXT($AC9-$AG$3,"0.#")&amp;"時間",IF($AF9&gt;=100,"単月100時間以上（"&amp;TEXT($AF9,"0.#")&amp;"）",IF($AG9&gt;80,"2〜6か月平均が80時間超（"&amp;TEXT($AG9,"0.#")&amp;"）",IF($AE9&gt;6,"月"&amp;$AC$3&amp;"時間超が年"&amp;TEXT($AE9,"0")&amp;"回",IF($AD9&lt;=45,"年間の残り "&amp;TEXT($AD9,"0.#")&amp;"時間",IF($AE9&gt;=5,"月"&amp;$AC$3&amp;"時間超 あと"&amp;TEXT(6-$AE9,"0")&amp;"回","上限内（年間の残り "&amp;TEXT($AD9,"0.#")&amp;"時間）")))))))</f>
        <v/>
      </c>
      <c r="AJ9" s="2" t="str">
        <f aca="false">IF($B9="","",N(E9)+N(Q9))</f>
        <v/>
      </c>
      <c r="AK9" s="2" t="str">
        <f aca="false">IF($B9="","",N(F9)+N(R9))</f>
        <v/>
      </c>
      <c r="AL9" s="2" t="str">
        <f aca="false">IF($B9="","",N(G9)+N(S9))</f>
        <v/>
      </c>
      <c r="AM9" s="2" t="str">
        <f aca="false">IF($B9="","",N(H9)+N(T9))</f>
        <v/>
      </c>
      <c r="AN9" s="2" t="str">
        <f aca="false">IF($B9="","",N(I9)+N(U9))</f>
        <v/>
      </c>
      <c r="AO9" s="2" t="str">
        <f aca="false">IF($B9="","",N(J9)+N(V9))</f>
        <v/>
      </c>
      <c r="AP9" s="2" t="str">
        <f aca="false">IF($B9="","",N(K9)+N(W9))</f>
        <v/>
      </c>
      <c r="AQ9" s="2" t="str">
        <f aca="false">IF($B9="","",N(L9)+N(X9))</f>
        <v/>
      </c>
      <c r="AR9" s="2" t="str">
        <f aca="false">IF($B9="","",N(M9)+N(Y9))</f>
        <v/>
      </c>
      <c r="AS9" s="2" t="str">
        <f aca="false">IF($B9="","",N(N9)+N(Z9))</f>
        <v/>
      </c>
      <c r="AT9" s="2" t="str">
        <f aca="false">IF($B9="","",N(O9)+N(AA9))</f>
        <v/>
      </c>
      <c r="AU9" s="2" t="str">
        <f aca="false">IF($B9="","",N(P9)+N(AB9))</f>
        <v/>
      </c>
    </row>
    <row r="10" customFormat="false" ht="15" hidden="false" customHeight="false" outlineLevel="0" collapsed="false">
      <c r="A10" s="29" t="str">
        <f aca="false">IF($B10="","",COUNTA($B$8:$B10))</f>
        <v/>
      </c>
      <c r="B10" s="30"/>
      <c r="C10" s="30"/>
      <c r="D10" s="30"/>
      <c r="E10" s="31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3"/>
      <c r="Q10" s="31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3"/>
      <c r="AC10" s="34" t="str">
        <f aca="false">IF($B10="","",SUM($E10:$P10))</f>
        <v/>
      </c>
      <c r="AD10" s="34" t="str">
        <f aca="false">IF($B10="","",$AG$3-$AC10)</f>
        <v/>
      </c>
      <c r="AE10" s="35" t="str">
        <f aca="false">IF($B10="","",COUNTIF($E10:$P10,"&gt;"&amp;$AC$3))</f>
        <v/>
      </c>
      <c r="AF10" s="34" t="str">
        <f aca="false">IF($B10="","",MAX($AJ10:$AU10))</f>
        <v/>
      </c>
      <c r="AG10" s="34" t="str">
        <f aca="false">IF($B10="","",ROUND(MAX(AVERAGE($AJ10:$AK10),AVERAGE($AK10:$AL10),AVERAGE($AL10:$AM10),AVERAGE($AM10:$AN10),AVERAGE($AN10:$AO10),AVERAGE($AO10:$AP10),AVERAGE($AP10:$AQ10),AVERAGE($AQ10:$AR10),AVERAGE($AR10:$AS10),AVERAGE($AS10:$AT10),AVERAGE($AT10:$AU10),AVERAGE($AJ10:$AL10),AVERAGE($AK10:$AM10),AVERAGE($AL10:$AN10),AVERAGE($AM10:$AO10),AVERAGE($AN10:$AP10),AVERAGE($AO10:$AQ10),AVERAGE($AP10:$AR10),AVERAGE($AQ10:$AS10),AVERAGE($AR10:$AT10),AVERAGE($AS10:$AU10),AVERAGE($AJ10:$AM10),AVERAGE($AK10:$AN10),AVERAGE($AL10:$AO10),AVERAGE($AM10:$AP10),AVERAGE($AN10:$AQ10),AVERAGE($AO10:$AR10),AVERAGE($AP10:$AS10),AVERAGE($AQ10:$AT10),AVERAGE($AR10:$AU10),AVERAGE($AJ10:$AN10),AVERAGE($AK10:$AO10),AVERAGE($AL10:$AP10),AVERAGE($AM10:$AQ10),AVERAGE($AN10:$AR10),AVERAGE($AO10:$AS10),AVERAGE($AP10:$AT10),AVERAGE($AQ10:$AU10),AVERAGE($AJ10:$AO10),AVERAGE($AK10:$AP10),AVERAGE($AL10:$AQ10),AVERAGE($AM10:$AR10),AVERAGE($AN10:$AS10),AVERAGE($AO10:$AT10),AVERAGE($AP10:$AU10)),1))</f>
        <v/>
      </c>
      <c r="AH10" s="36" t="str">
        <f aca="false">IF($B10="","",IF($AC10&gt;$AG$3,"年間 上限超過 "&amp;TEXT($AC10-$AG$3,"0.#")&amp;"時間",IF($AF10&gt;=100,"単月100時間以上（"&amp;TEXT($AF10,"0.#")&amp;"）",IF($AG10&gt;80,"2〜6か月平均が80時間超（"&amp;TEXT($AG10,"0.#")&amp;"）",IF($AE10&gt;6,"月"&amp;$AC$3&amp;"時間超が年"&amp;TEXT($AE10,"0")&amp;"回",IF($AD10&lt;=45,"年間の残り "&amp;TEXT($AD10,"0.#")&amp;"時間",IF($AE10&gt;=5,"月"&amp;$AC$3&amp;"時間超 あと"&amp;TEXT(6-$AE10,"0")&amp;"回","上限内（年間の残り "&amp;TEXT($AD10,"0.#")&amp;"時間）")))))))</f>
        <v/>
      </c>
      <c r="AJ10" s="2" t="str">
        <f aca="false">IF($B10="","",N(E10)+N(Q10))</f>
        <v/>
      </c>
      <c r="AK10" s="2" t="str">
        <f aca="false">IF($B10="","",N(F10)+N(R10))</f>
        <v/>
      </c>
      <c r="AL10" s="2" t="str">
        <f aca="false">IF($B10="","",N(G10)+N(S10))</f>
        <v/>
      </c>
      <c r="AM10" s="2" t="str">
        <f aca="false">IF($B10="","",N(H10)+N(T10))</f>
        <v/>
      </c>
      <c r="AN10" s="2" t="str">
        <f aca="false">IF($B10="","",N(I10)+N(U10))</f>
        <v/>
      </c>
      <c r="AO10" s="2" t="str">
        <f aca="false">IF($B10="","",N(J10)+N(V10))</f>
        <v/>
      </c>
      <c r="AP10" s="2" t="str">
        <f aca="false">IF($B10="","",N(K10)+N(W10))</f>
        <v/>
      </c>
      <c r="AQ10" s="2" t="str">
        <f aca="false">IF($B10="","",N(L10)+N(X10))</f>
        <v/>
      </c>
      <c r="AR10" s="2" t="str">
        <f aca="false">IF($B10="","",N(M10)+N(Y10))</f>
        <v/>
      </c>
      <c r="AS10" s="2" t="str">
        <f aca="false">IF($B10="","",N(N10)+N(Z10))</f>
        <v/>
      </c>
      <c r="AT10" s="2" t="str">
        <f aca="false">IF($B10="","",N(O10)+N(AA10))</f>
        <v/>
      </c>
      <c r="AU10" s="2" t="str">
        <f aca="false">IF($B10="","",N(P10)+N(AB10))</f>
        <v/>
      </c>
    </row>
    <row r="11" customFormat="false" ht="15" hidden="false" customHeight="false" outlineLevel="0" collapsed="false">
      <c r="A11" s="29" t="str">
        <f aca="false">IF($B11="","",COUNTA($B$8:$B11))</f>
        <v/>
      </c>
      <c r="B11" s="30"/>
      <c r="C11" s="30"/>
      <c r="D11" s="30"/>
      <c r="E11" s="31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3"/>
      <c r="Q11" s="31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3"/>
      <c r="AC11" s="34" t="str">
        <f aca="false">IF($B11="","",SUM($E11:$P11))</f>
        <v/>
      </c>
      <c r="AD11" s="34" t="str">
        <f aca="false">IF($B11="","",$AG$3-$AC11)</f>
        <v/>
      </c>
      <c r="AE11" s="35" t="str">
        <f aca="false">IF($B11="","",COUNTIF($E11:$P11,"&gt;"&amp;$AC$3))</f>
        <v/>
      </c>
      <c r="AF11" s="34" t="str">
        <f aca="false">IF($B11="","",MAX($AJ11:$AU11))</f>
        <v/>
      </c>
      <c r="AG11" s="34" t="str">
        <f aca="false">IF($B11="","",ROUND(MAX(AVERAGE($AJ11:$AK11),AVERAGE($AK11:$AL11),AVERAGE($AL11:$AM11),AVERAGE($AM11:$AN11),AVERAGE($AN11:$AO11),AVERAGE($AO11:$AP11),AVERAGE($AP11:$AQ11),AVERAGE($AQ11:$AR11),AVERAGE($AR11:$AS11),AVERAGE($AS11:$AT11),AVERAGE($AT11:$AU11),AVERAGE($AJ11:$AL11),AVERAGE($AK11:$AM11),AVERAGE($AL11:$AN11),AVERAGE($AM11:$AO11),AVERAGE($AN11:$AP11),AVERAGE($AO11:$AQ11),AVERAGE($AP11:$AR11),AVERAGE($AQ11:$AS11),AVERAGE($AR11:$AT11),AVERAGE($AS11:$AU11),AVERAGE($AJ11:$AM11),AVERAGE($AK11:$AN11),AVERAGE($AL11:$AO11),AVERAGE($AM11:$AP11),AVERAGE($AN11:$AQ11),AVERAGE($AO11:$AR11),AVERAGE($AP11:$AS11),AVERAGE($AQ11:$AT11),AVERAGE($AR11:$AU11),AVERAGE($AJ11:$AN11),AVERAGE($AK11:$AO11),AVERAGE($AL11:$AP11),AVERAGE($AM11:$AQ11),AVERAGE($AN11:$AR11),AVERAGE($AO11:$AS11),AVERAGE($AP11:$AT11),AVERAGE($AQ11:$AU11),AVERAGE($AJ11:$AO11),AVERAGE($AK11:$AP11),AVERAGE($AL11:$AQ11),AVERAGE($AM11:$AR11),AVERAGE($AN11:$AS11),AVERAGE($AO11:$AT11),AVERAGE($AP11:$AU11)),1))</f>
        <v/>
      </c>
      <c r="AH11" s="36" t="str">
        <f aca="false">IF($B11="","",IF($AC11&gt;$AG$3,"年間 上限超過 "&amp;TEXT($AC11-$AG$3,"0.#")&amp;"時間",IF($AF11&gt;=100,"単月100時間以上（"&amp;TEXT($AF11,"0.#")&amp;"）",IF($AG11&gt;80,"2〜6か月平均が80時間超（"&amp;TEXT($AG11,"0.#")&amp;"）",IF($AE11&gt;6,"月"&amp;$AC$3&amp;"時間超が年"&amp;TEXT($AE11,"0")&amp;"回",IF($AD11&lt;=45,"年間の残り "&amp;TEXT($AD11,"0.#")&amp;"時間",IF($AE11&gt;=5,"月"&amp;$AC$3&amp;"時間超 あと"&amp;TEXT(6-$AE11,"0")&amp;"回","上限内（年間の残り "&amp;TEXT($AD11,"0.#")&amp;"時間）")))))))</f>
        <v/>
      </c>
      <c r="AJ11" s="2" t="str">
        <f aca="false">IF($B11="","",N(E11)+N(Q11))</f>
        <v/>
      </c>
      <c r="AK11" s="2" t="str">
        <f aca="false">IF($B11="","",N(F11)+N(R11))</f>
        <v/>
      </c>
      <c r="AL11" s="2" t="str">
        <f aca="false">IF($B11="","",N(G11)+N(S11))</f>
        <v/>
      </c>
      <c r="AM11" s="2" t="str">
        <f aca="false">IF($B11="","",N(H11)+N(T11))</f>
        <v/>
      </c>
      <c r="AN11" s="2" t="str">
        <f aca="false">IF($B11="","",N(I11)+N(U11))</f>
        <v/>
      </c>
      <c r="AO11" s="2" t="str">
        <f aca="false">IF($B11="","",N(J11)+N(V11))</f>
        <v/>
      </c>
      <c r="AP11" s="2" t="str">
        <f aca="false">IF($B11="","",N(K11)+N(W11))</f>
        <v/>
      </c>
      <c r="AQ11" s="2" t="str">
        <f aca="false">IF($B11="","",N(L11)+N(X11))</f>
        <v/>
      </c>
      <c r="AR11" s="2" t="str">
        <f aca="false">IF($B11="","",N(M11)+N(Y11))</f>
        <v/>
      </c>
      <c r="AS11" s="2" t="str">
        <f aca="false">IF($B11="","",N(N11)+N(Z11))</f>
        <v/>
      </c>
      <c r="AT11" s="2" t="str">
        <f aca="false">IF($B11="","",N(O11)+N(AA11))</f>
        <v/>
      </c>
      <c r="AU11" s="2" t="str">
        <f aca="false">IF($B11="","",N(P11)+N(AB11))</f>
        <v/>
      </c>
    </row>
    <row r="12" customFormat="false" ht="15" hidden="false" customHeight="false" outlineLevel="0" collapsed="false">
      <c r="A12" s="29" t="str">
        <f aca="false">IF($B12="","",COUNTA($B$8:$B12))</f>
        <v/>
      </c>
      <c r="B12" s="30"/>
      <c r="C12" s="30"/>
      <c r="D12" s="30"/>
      <c r="E12" s="31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3"/>
      <c r="Q12" s="31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3"/>
      <c r="AC12" s="34" t="str">
        <f aca="false">IF($B12="","",SUM($E12:$P12))</f>
        <v/>
      </c>
      <c r="AD12" s="34" t="str">
        <f aca="false">IF($B12="","",$AG$3-$AC12)</f>
        <v/>
      </c>
      <c r="AE12" s="35" t="str">
        <f aca="false">IF($B12="","",COUNTIF($E12:$P12,"&gt;"&amp;$AC$3))</f>
        <v/>
      </c>
      <c r="AF12" s="34" t="str">
        <f aca="false">IF($B12="","",MAX($AJ12:$AU12))</f>
        <v/>
      </c>
      <c r="AG12" s="34" t="str">
        <f aca="false">IF($B12="","",ROUND(MAX(AVERAGE($AJ12:$AK12),AVERAGE($AK12:$AL12),AVERAGE($AL12:$AM12),AVERAGE($AM12:$AN12),AVERAGE($AN12:$AO12),AVERAGE($AO12:$AP12),AVERAGE($AP12:$AQ12),AVERAGE($AQ12:$AR12),AVERAGE($AR12:$AS12),AVERAGE($AS12:$AT12),AVERAGE($AT12:$AU12),AVERAGE($AJ12:$AL12),AVERAGE($AK12:$AM12),AVERAGE($AL12:$AN12),AVERAGE($AM12:$AO12),AVERAGE($AN12:$AP12),AVERAGE($AO12:$AQ12),AVERAGE($AP12:$AR12),AVERAGE($AQ12:$AS12),AVERAGE($AR12:$AT12),AVERAGE($AS12:$AU12),AVERAGE($AJ12:$AM12),AVERAGE($AK12:$AN12),AVERAGE($AL12:$AO12),AVERAGE($AM12:$AP12),AVERAGE($AN12:$AQ12),AVERAGE($AO12:$AR12),AVERAGE($AP12:$AS12),AVERAGE($AQ12:$AT12),AVERAGE($AR12:$AU12),AVERAGE($AJ12:$AN12),AVERAGE($AK12:$AO12),AVERAGE($AL12:$AP12),AVERAGE($AM12:$AQ12),AVERAGE($AN12:$AR12),AVERAGE($AO12:$AS12),AVERAGE($AP12:$AT12),AVERAGE($AQ12:$AU12),AVERAGE($AJ12:$AO12),AVERAGE($AK12:$AP12),AVERAGE($AL12:$AQ12),AVERAGE($AM12:$AR12),AVERAGE($AN12:$AS12),AVERAGE($AO12:$AT12),AVERAGE($AP12:$AU12)),1))</f>
        <v/>
      </c>
      <c r="AH12" s="36" t="str">
        <f aca="false">IF($B12="","",IF($AC12&gt;$AG$3,"年間 上限超過 "&amp;TEXT($AC12-$AG$3,"0.#")&amp;"時間",IF($AF12&gt;=100,"単月100時間以上（"&amp;TEXT($AF12,"0.#")&amp;"）",IF($AG12&gt;80,"2〜6か月平均が80時間超（"&amp;TEXT($AG12,"0.#")&amp;"）",IF($AE12&gt;6,"月"&amp;$AC$3&amp;"時間超が年"&amp;TEXT($AE12,"0")&amp;"回",IF($AD12&lt;=45,"年間の残り "&amp;TEXT($AD12,"0.#")&amp;"時間",IF($AE12&gt;=5,"月"&amp;$AC$3&amp;"時間超 あと"&amp;TEXT(6-$AE12,"0")&amp;"回","上限内（年間の残り "&amp;TEXT($AD12,"0.#")&amp;"時間）")))))))</f>
        <v/>
      </c>
      <c r="AJ12" s="2" t="str">
        <f aca="false">IF($B12="","",N(E12)+N(Q12))</f>
        <v/>
      </c>
      <c r="AK12" s="2" t="str">
        <f aca="false">IF($B12="","",N(F12)+N(R12))</f>
        <v/>
      </c>
      <c r="AL12" s="2" t="str">
        <f aca="false">IF($B12="","",N(G12)+N(S12))</f>
        <v/>
      </c>
      <c r="AM12" s="2" t="str">
        <f aca="false">IF($B12="","",N(H12)+N(T12))</f>
        <v/>
      </c>
      <c r="AN12" s="2" t="str">
        <f aca="false">IF($B12="","",N(I12)+N(U12))</f>
        <v/>
      </c>
      <c r="AO12" s="2" t="str">
        <f aca="false">IF($B12="","",N(J12)+N(V12))</f>
        <v/>
      </c>
      <c r="AP12" s="2" t="str">
        <f aca="false">IF($B12="","",N(K12)+N(W12))</f>
        <v/>
      </c>
      <c r="AQ12" s="2" t="str">
        <f aca="false">IF($B12="","",N(L12)+N(X12))</f>
        <v/>
      </c>
      <c r="AR12" s="2" t="str">
        <f aca="false">IF($B12="","",N(M12)+N(Y12))</f>
        <v/>
      </c>
      <c r="AS12" s="2" t="str">
        <f aca="false">IF($B12="","",N(N12)+N(Z12))</f>
        <v/>
      </c>
      <c r="AT12" s="2" t="str">
        <f aca="false">IF($B12="","",N(O12)+N(AA12))</f>
        <v/>
      </c>
      <c r="AU12" s="2" t="str">
        <f aca="false">IF($B12="","",N(P12)+N(AB12))</f>
        <v/>
      </c>
    </row>
    <row r="13" customFormat="false" ht="15" hidden="false" customHeight="false" outlineLevel="0" collapsed="false">
      <c r="A13" s="29" t="str">
        <f aca="false">IF($B13="","",COUNTA($B$8:$B13))</f>
        <v/>
      </c>
      <c r="B13" s="30"/>
      <c r="C13" s="30"/>
      <c r="D13" s="30"/>
      <c r="E13" s="31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3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3"/>
      <c r="AC13" s="34" t="str">
        <f aca="false">IF($B13="","",SUM($E13:$P13))</f>
        <v/>
      </c>
      <c r="AD13" s="34" t="str">
        <f aca="false">IF($B13="","",$AG$3-$AC13)</f>
        <v/>
      </c>
      <c r="AE13" s="35" t="str">
        <f aca="false">IF($B13="","",COUNTIF($E13:$P13,"&gt;"&amp;$AC$3))</f>
        <v/>
      </c>
      <c r="AF13" s="34" t="str">
        <f aca="false">IF($B13="","",MAX($AJ13:$AU13))</f>
        <v/>
      </c>
      <c r="AG13" s="34" t="str">
        <f aca="false">IF($B13="","",ROUND(MAX(AVERAGE($AJ13:$AK13),AVERAGE($AK13:$AL13),AVERAGE($AL13:$AM13),AVERAGE($AM13:$AN13),AVERAGE($AN13:$AO13),AVERAGE($AO13:$AP13),AVERAGE($AP13:$AQ13),AVERAGE($AQ13:$AR13),AVERAGE($AR13:$AS13),AVERAGE($AS13:$AT13),AVERAGE($AT13:$AU13),AVERAGE($AJ13:$AL13),AVERAGE($AK13:$AM13),AVERAGE($AL13:$AN13),AVERAGE($AM13:$AO13),AVERAGE($AN13:$AP13),AVERAGE($AO13:$AQ13),AVERAGE($AP13:$AR13),AVERAGE($AQ13:$AS13),AVERAGE($AR13:$AT13),AVERAGE($AS13:$AU13),AVERAGE($AJ13:$AM13),AVERAGE($AK13:$AN13),AVERAGE($AL13:$AO13),AVERAGE($AM13:$AP13),AVERAGE($AN13:$AQ13),AVERAGE($AO13:$AR13),AVERAGE($AP13:$AS13),AVERAGE($AQ13:$AT13),AVERAGE($AR13:$AU13),AVERAGE($AJ13:$AN13),AVERAGE($AK13:$AO13),AVERAGE($AL13:$AP13),AVERAGE($AM13:$AQ13),AVERAGE($AN13:$AR13),AVERAGE($AO13:$AS13),AVERAGE($AP13:$AT13),AVERAGE($AQ13:$AU13),AVERAGE($AJ13:$AO13),AVERAGE($AK13:$AP13),AVERAGE($AL13:$AQ13),AVERAGE($AM13:$AR13),AVERAGE($AN13:$AS13),AVERAGE($AO13:$AT13),AVERAGE($AP13:$AU13)),1))</f>
        <v/>
      </c>
      <c r="AH13" s="36" t="str">
        <f aca="false">IF($B13="","",IF($AC13&gt;$AG$3,"年間 上限超過 "&amp;TEXT($AC13-$AG$3,"0.#")&amp;"時間",IF($AF13&gt;=100,"単月100時間以上（"&amp;TEXT($AF13,"0.#")&amp;"）",IF($AG13&gt;80,"2〜6か月平均が80時間超（"&amp;TEXT($AG13,"0.#")&amp;"）",IF($AE13&gt;6,"月"&amp;$AC$3&amp;"時間超が年"&amp;TEXT($AE13,"0")&amp;"回",IF($AD13&lt;=45,"年間の残り "&amp;TEXT($AD13,"0.#")&amp;"時間",IF($AE13&gt;=5,"月"&amp;$AC$3&amp;"時間超 あと"&amp;TEXT(6-$AE13,"0")&amp;"回","上限内（年間の残り "&amp;TEXT($AD13,"0.#")&amp;"時間）")))))))</f>
        <v/>
      </c>
      <c r="AJ13" s="2" t="str">
        <f aca="false">IF($B13="","",N(E13)+N(Q13))</f>
        <v/>
      </c>
      <c r="AK13" s="2" t="str">
        <f aca="false">IF($B13="","",N(F13)+N(R13))</f>
        <v/>
      </c>
      <c r="AL13" s="2" t="str">
        <f aca="false">IF($B13="","",N(G13)+N(S13))</f>
        <v/>
      </c>
      <c r="AM13" s="2" t="str">
        <f aca="false">IF($B13="","",N(H13)+N(T13))</f>
        <v/>
      </c>
      <c r="AN13" s="2" t="str">
        <f aca="false">IF($B13="","",N(I13)+N(U13))</f>
        <v/>
      </c>
      <c r="AO13" s="2" t="str">
        <f aca="false">IF($B13="","",N(J13)+N(V13))</f>
        <v/>
      </c>
      <c r="AP13" s="2" t="str">
        <f aca="false">IF($B13="","",N(K13)+N(W13))</f>
        <v/>
      </c>
      <c r="AQ13" s="2" t="str">
        <f aca="false">IF($B13="","",N(L13)+N(X13))</f>
        <v/>
      </c>
      <c r="AR13" s="2" t="str">
        <f aca="false">IF($B13="","",N(M13)+N(Y13))</f>
        <v/>
      </c>
      <c r="AS13" s="2" t="str">
        <f aca="false">IF($B13="","",N(N13)+N(Z13))</f>
        <v/>
      </c>
      <c r="AT13" s="2" t="str">
        <f aca="false">IF($B13="","",N(O13)+N(AA13))</f>
        <v/>
      </c>
      <c r="AU13" s="2" t="str">
        <f aca="false">IF($B13="","",N(P13)+N(AB13))</f>
        <v/>
      </c>
    </row>
    <row r="14" customFormat="false" ht="15" hidden="false" customHeight="false" outlineLevel="0" collapsed="false">
      <c r="A14" s="29" t="str">
        <f aca="false">IF($B14="","",COUNTA($B$8:$B14))</f>
        <v/>
      </c>
      <c r="B14" s="30"/>
      <c r="C14" s="30"/>
      <c r="D14" s="30"/>
      <c r="E14" s="31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3"/>
      <c r="Q14" s="31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3"/>
      <c r="AC14" s="34" t="str">
        <f aca="false">IF($B14="","",SUM($E14:$P14))</f>
        <v/>
      </c>
      <c r="AD14" s="34" t="str">
        <f aca="false">IF($B14="","",$AG$3-$AC14)</f>
        <v/>
      </c>
      <c r="AE14" s="35" t="str">
        <f aca="false">IF($B14="","",COUNTIF($E14:$P14,"&gt;"&amp;$AC$3))</f>
        <v/>
      </c>
      <c r="AF14" s="34" t="str">
        <f aca="false">IF($B14="","",MAX($AJ14:$AU14))</f>
        <v/>
      </c>
      <c r="AG14" s="34" t="str">
        <f aca="false">IF($B14="","",ROUND(MAX(AVERAGE($AJ14:$AK14),AVERAGE($AK14:$AL14),AVERAGE($AL14:$AM14),AVERAGE($AM14:$AN14),AVERAGE($AN14:$AO14),AVERAGE($AO14:$AP14),AVERAGE($AP14:$AQ14),AVERAGE($AQ14:$AR14),AVERAGE($AR14:$AS14),AVERAGE($AS14:$AT14),AVERAGE($AT14:$AU14),AVERAGE($AJ14:$AL14),AVERAGE($AK14:$AM14),AVERAGE($AL14:$AN14),AVERAGE($AM14:$AO14),AVERAGE($AN14:$AP14),AVERAGE($AO14:$AQ14),AVERAGE($AP14:$AR14),AVERAGE($AQ14:$AS14),AVERAGE($AR14:$AT14),AVERAGE($AS14:$AU14),AVERAGE($AJ14:$AM14),AVERAGE($AK14:$AN14),AVERAGE($AL14:$AO14),AVERAGE($AM14:$AP14),AVERAGE($AN14:$AQ14),AVERAGE($AO14:$AR14),AVERAGE($AP14:$AS14),AVERAGE($AQ14:$AT14),AVERAGE($AR14:$AU14),AVERAGE($AJ14:$AN14),AVERAGE($AK14:$AO14),AVERAGE($AL14:$AP14),AVERAGE($AM14:$AQ14),AVERAGE($AN14:$AR14),AVERAGE($AO14:$AS14),AVERAGE($AP14:$AT14),AVERAGE($AQ14:$AU14),AVERAGE($AJ14:$AO14),AVERAGE($AK14:$AP14),AVERAGE($AL14:$AQ14),AVERAGE($AM14:$AR14),AVERAGE($AN14:$AS14),AVERAGE($AO14:$AT14),AVERAGE($AP14:$AU14)),1))</f>
        <v/>
      </c>
      <c r="AH14" s="36" t="str">
        <f aca="false">IF($B14="","",IF($AC14&gt;$AG$3,"年間 上限超過 "&amp;TEXT($AC14-$AG$3,"0.#")&amp;"時間",IF($AF14&gt;=100,"単月100時間以上（"&amp;TEXT($AF14,"0.#")&amp;"）",IF($AG14&gt;80,"2〜6か月平均が80時間超（"&amp;TEXT($AG14,"0.#")&amp;"）",IF($AE14&gt;6,"月"&amp;$AC$3&amp;"時間超が年"&amp;TEXT($AE14,"0")&amp;"回",IF($AD14&lt;=45,"年間の残り "&amp;TEXT($AD14,"0.#")&amp;"時間",IF($AE14&gt;=5,"月"&amp;$AC$3&amp;"時間超 あと"&amp;TEXT(6-$AE14,"0")&amp;"回","上限内（年間の残り "&amp;TEXT($AD14,"0.#")&amp;"時間）")))))))</f>
        <v/>
      </c>
      <c r="AJ14" s="2" t="str">
        <f aca="false">IF($B14="","",N(E14)+N(Q14))</f>
        <v/>
      </c>
      <c r="AK14" s="2" t="str">
        <f aca="false">IF($B14="","",N(F14)+N(R14))</f>
        <v/>
      </c>
      <c r="AL14" s="2" t="str">
        <f aca="false">IF($B14="","",N(G14)+N(S14))</f>
        <v/>
      </c>
      <c r="AM14" s="2" t="str">
        <f aca="false">IF($B14="","",N(H14)+N(T14))</f>
        <v/>
      </c>
      <c r="AN14" s="2" t="str">
        <f aca="false">IF($B14="","",N(I14)+N(U14))</f>
        <v/>
      </c>
      <c r="AO14" s="2" t="str">
        <f aca="false">IF($B14="","",N(J14)+N(V14))</f>
        <v/>
      </c>
      <c r="AP14" s="2" t="str">
        <f aca="false">IF($B14="","",N(K14)+N(W14))</f>
        <v/>
      </c>
      <c r="AQ14" s="2" t="str">
        <f aca="false">IF($B14="","",N(L14)+N(X14))</f>
        <v/>
      </c>
      <c r="AR14" s="2" t="str">
        <f aca="false">IF($B14="","",N(M14)+N(Y14))</f>
        <v/>
      </c>
      <c r="AS14" s="2" t="str">
        <f aca="false">IF($B14="","",N(N14)+N(Z14))</f>
        <v/>
      </c>
      <c r="AT14" s="2" t="str">
        <f aca="false">IF($B14="","",N(O14)+N(AA14))</f>
        <v/>
      </c>
      <c r="AU14" s="2" t="str">
        <f aca="false">IF($B14="","",N(P14)+N(AB14))</f>
        <v/>
      </c>
    </row>
    <row r="15" customFormat="false" ht="15" hidden="false" customHeight="false" outlineLevel="0" collapsed="false">
      <c r="A15" s="29" t="str">
        <f aca="false">IF($B15="","",COUNTA($B$8:$B15))</f>
        <v/>
      </c>
      <c r="B15" s="30"/>
      <c r="C15" s="30"/>
      <c r="D15" s="30"/>
      <c r="E15" s="31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3"/>
      <c r="Q15" s="31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3"/>
      <c r="AC15" s="34" t="str">
        <f aca="false">IF($B15="","",SUM($E15:$P15))</f>
        <v/>
      </c>
      <c r="AD15" s="34" t="str">
        <f aca="false">IF($B15="","",$AG$3-$AC15)</f>
        <v/>
      </c>
      <c r="AE15" s="35" t="str">
        <f aca="false">IF($B15="","",COUNTIF($E15:$P15,"&gt;"&amp;$AC$3))</f>
        <v/>
      </c>
      <c r="AF15" s="34" t="str">
        <f aca="false">IF($B15="","",MAX($AJ15:$AU15))</f>
        <v/>
      </c>
      <c r="AG15" s="34" t="str">
        <f aca="false">IF($B15="","",ROUND(MAX(AVERAGE($AJ15:$AK15),AVERAGE($AK15:$AL15),AVERAGE($AL15:$AM15),AVERAGE($AM15:$AN15),AVERAGE($AN15:$AO15),AVERAGE($AO15:$AP15),AVERAGE($AP15:$AQ15),AVERAGE($AQ15:$AR15),AVERAGE($AR15:$AS15),AVERAGE($AS15:$AT15),AVERAGE($AT15:$AU15),AVERAGE($AJ15:$AL15),AVERAGE($AK15:$AM15),AVERAGE($AL15:$AN15),AVERAGE($AM15:$AO15),AVERAGE($AN15:$AP15),AVERAGE($AO15:$AQ15),AVERAGE($AP15:$AR15),AVERAGE($AQ15:$AS15),AVERAGE($AR15:$AT15),AVERAGE($AS15:$AU15),AVERAGE($AJ15:$AM15),AVERAGE($AK15:$AN15),AVERAGE($AL15:$AO15),AVERAGE($AM15:$AP15),AVERAGE($AN15:$AQ15),AVERAGE($AO15:$AR15),AVERAGE($AP15:$AS15),AVERAGE($AQ15:$AT15),AVERAGE($AR15:$AU15),AVERAGE($AJ15:$AN15),AVERAGE($AK15:$AO15),AVERAGE($AL15:$AP15),AVERAGE($AM15:$AQ15),AVERAGE($AN15:$AR15),AVERAGE($AO15:$AS15),AVERAGE($AP15:$AT15),AVERAGE($AQ15:$AU15),AVERAGE($AJ15:$AO15),AVERAGE($AK15:$AP15),AVERAGE($AL15:$AQ15),AVERAGE($AM15:$AR15),AVERAGE($AN15:$AS15),AVERAGE($AO15:$AT15),AVERAGE($AP15:$AU15)),1))</f>
        <v/>
      </c>
      <c r="AH15" s="36" t="str">
        <f aca="false">IF($B15="","",IF($AC15&gt;$AG$3,"年間 上限超過 "&amp;TEXT($AC15-$AG$3,"0.#")&amp;"時間",IF($AF15&gt;=100,"単月100時間以上（"&amp;TEXT($AF15,"0.#")&amp;"）",IF($AG15&gt;80,"2〜6か月平均が80時間超（"&amp;TEXT($AG15,"0.#")&amp;"）",IF($AE15&gt;6,"月"&amp;$AC$3&amp;"時間超が年"&amp;TEXT($AE15,"0")&amp;"回",IF($AD15&lt;=45,"年間の残り "&amp;TEXT($AD15,"0.#")&amp;"時間",IF($AE15&gt;=5,"月"&amp;$AC$3&amp;"時間超 あと"&amp;TEXT(6-$AE15,"0")&amp;"回","上限内（年間の残り "&amp;TEXT($AD15,"0.#")&amp;"時間）")))))))</f>
        <v/>
      </c>
      <c r="AJ15" s="2" t="str">
        <f aca="false">IF($B15="","",N(E15)+N(Q15))</f>
        <v/>
      </c>
      <c r="AK15" s="2" t="str">
        <f aca="false">IF($B15="","",N(F15)+N(R15))</f>
        <v/>
      </c>
      <c r="AL15" s="2" t="str">
        <f aca="false">IF($B15="","",N(G15)+N(S15))</f>
        <v/>
      </c>
      <c r="AM15" s="2" t="str">
        <f aca="false">IF($B15="","",N(H15)+N(T15))</f>
        <v/>
      </c>
      <c r="AN15" s="2" t="str">
        <f aca="false">IF($B15="","",N(I15)+N(U15))</f>
        <v/>
      </c>
      <c r="AO15" s="2" t="str">
        <f aca="false">IF($B15="","",N(J15)+N(V15))</f>
        <v/>
      </c>
      <c r="AP15" s="2" t="str">
        <f aca="false">IF($B15="","",N(K15)+N(W15))</f>
        <v/>
      </c>
      <c r="AQ15" s="2" t="str">
        <f aca="false">IF($B15="","",N(L15)+N(X15))</f>
        <v/>
      </c>
      <c r="AR15" s="2" t="str">
        <f aca="false">IF($B15="","",N(M15)+N(Y15))</f>
        <v/>
      </c>
      <c r="AS15" s="2" t="str">
        <f aca="false">IF($B15="","",N(N15)+N(Z15))</f>
        <v/>
      </c>
      <c r="AT15" s="2" t="str">
        <f aca="false">IF($B15="","",N(O15)+N(AA15))</f>
        <v/>
      </c>
      <c r="AU15" s="2" t="str">
        <f aca="false">IF($B15="","",N(P15)+N(AB15))</f>
        <v/>
      </c>
    </row>
    <row r="16" customFormat="false" ht="15" hidden="false" customHeight="false" outlineLevel="0" collapsed="false">
      <c r="A16" s="29" t="str">
        <f aca="false">IF($B16="","",COUNTA($B$8:$B16))</f>
        <v/>
      </c>
      <c r="B16" s="30"/>
      <c r="C16" s="30"/>
      <c r="D16" s="30"/>
      <c r="E16" s="31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3"/>
      <c r="Q16" s="31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3"/>
      <c r="AC16" s="34" t="str">
        <f aca="false">IF($B16="","",SUM($E16:$P16))</f>
        <v/>
      </c>
      <c r="AD16" s="34" t="str">
        <f aca="false">IF($B16="","",$AG$3-$AC16)</f>
        <v/>
      </c>
      <c r="AE16" s="35" t="str">
        <f aca="false">IF($B16="","",COUNTIF($E16:$P16,"&gt;"&amp;$AC$3))</f>
        <v/>
      </c>
      <c r="AF16" s="34" t="str">
        <f aca="false">IF($B16="","",MAX($AJ16:$AU16))</f>
        <v/>
      </c>
      <c r="AG16" s="34" t="str">
        <f aca="false">IF($B16="","",ROUND(MAX(AVERAGE($AJ16:$AK16),AVERAGE($AK16:$AL16),AVERAGE($AL16:$AM16),AVERAGE($AM16:$AN16),AVERAGE($AN16:$AO16),AVERAGE($AO16:$AP16),AVERAGE($AP16:$AQ16),AVERAGE($AQ16:$AR16),AVERAGE($AR16:$AS16),AVERAGE($AS16:$AT16),AVERAGE($AT16:$AU16),AVERAGE($AJ16:$AL16),AVERAGE($AK16:$AM16),AVERAGE($AL16:$AN16),AVERAGE($AM16:$AO16),AVERAGE($AN16:$AP16),AVERAGE($AO16:$AQ16),AVERAGE($AP16:$AR16),AVERAGE($AQ16:$AS16),AVERAGE($AR16:$AT16),AVERAGE($AS16:$AU16),AVERAGE($AJ16:$AM16),AVERAGE($AK16:$AN16),AVERAGE($AL16:$AO16),AVERAGE($AM16:$AP16),AVERAGE($AN16:$AQ16),AVERAGE($AO16:$AR16),AVERAGE($AP16:$AS16),AVERAGE($AQ16:$AT16),AVERAGE($AR16:$AU16),AVERAGE($AJ16:$AN16),AVERAGE($AK16:$AO16),AVERAGE($AL16:$AP16),AVERAGE($AM16:$AQ16),AVERAGE($AN16:$AR16),AVERAGE($AO16:$AS16),AVERAGE($AP16:$AT16),AVERAGE($AQ16:$AU16),AVERAGE($AJ16:$AO16),AVERAGE($AK16:$AP16),AVERAGE($AL16:$AQ16),AVERAGE($AM16:$AR16),AVERAGE($AN16:$AS16),AVERAGE($AO16:$AT16),AVERAGE($AP16:$AU16)),1))</f>
        <v/>
      </c>
      <c r="AH16" s="36" t="str">
        <f aca="false">IF($B16="","",IF($AC16&gt;$AG$3,"年間 上限超過 "&amp;TEXT($AC16-$AG$3,"0.#")&amp;"時間",IF($AF16&gt;=100,"単月100時間以上（"&amp;TEXT($AF16,"0.#")&amp;"）",IF($AG16&gt;80,"2〜6か月平均が80時間超（"&amp;TEXT($AG16,"0.#")&amp;"）",IF($AE16&gt;6,"月"&amp;$AC$3&amp;"時間超が年"&amp;TEXT($AE16,"0")&amp;"回",IF($AD16&lt;=45,"年間の残り "&amp;TEXT($AD16,"0.#")&amp;"時間",IF($AE16&gt;=5,"月"&amp;$AC$3&amp;"時間超 あと"&amp;TEXT(6-$AE16,"0")&amp;"回","上限内（年間の残り "&amp;TEXT($AD16,"0.#")&amp;"時間）")))))))</f>
        <v/>
      </c>
      <c r="AJ16" s="2" t="str">
        <f aca="false">IF($B16="","",N(E16)+N(Q16))</f>
        <v/>
      </c>
      <c r="AK16" s="2" t="str">
        <f aca="false">IF($B16="","",N(F16)+N(R16))</f>
        <v/>
      </c>
      <c r="AL16" s="2" t="str">
        <f aca="false">IF($B16="","",N(G16)+N(S16))</f>
        <v/>
      </c>
      <c r="AM16" s="2" t="str">
        <f aca="false">IF($B16="","",N(H16)+N(T16))</f>
        <v/>
      </c>
      <c r="AN16" s="2" t="str">
        <f aca="false">IF($B16="","",N(I16)+N(U16))</f>
        <v/>
      </c>
      <c r="AO16" s="2" t="str">
        <f aca="false">IF($B16="","",N(J16)+N(V16))</f>
        <v/>
      </c>
      <c r="AP16" s="2" t="str">
        <f aca="false">IF($B16="","",N(K16)+N(W16))</f>
        <v/>
      </c>
      <c r="AQ16" s="2" t="str">
        <f aca="false">IF($B16="","",N(L16)+N(X16))</f>
        <v/>
      </c>
      <c r="AR16" s="2" t="str">
        <f aca="false">IF($B16="","",N(M16)+N(Y16))</f>
        <v/>
      </c>
      <c r="AS16" s="2" t="str">
        <f aca="false">IF($B16="","",N(N16)+N(Z16))</f>
        <v/>
      </c>
      <c r="AT16" s="2" t="str">
        <f aca="false">IF($B16="","",N(O16)+N(AA16))</f>
        <v/>
      </c>
      <c r="AU16" s="2" t="str">
        <f aca="false">IF($B16="","",N(P16)+N(AB16))</f>
        <v/>
      </c>
    </row>
    <row r="17" customFormat="false" ht="15" hidden="false" customHeight="false" outlineLevel="0" collapsed="false">
      <c r="A17" s="29" t="str">
        <f aca="false">IF($B17="","",COUNTA($B$8:$B17))</f>
        <v/>
      </c>
      <c r="B17" s="30"/>
      <c r="C17" s="30"/>
      <c r="D17" s="30"/>
      <c r="E17" s="31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3"/>
      <c r="Q17" s="31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3"/>
      <c r="AC17" s="34" t="str">
        <f aca="false">IF($B17="","",SUM($E17:$P17))</f>
        <v/>
      </c>
      <c r="AD17" s="34" t="str">
        <f aca="false">IF($B17="","",$AG$3-$AC17)</f>
        <v/>
      </c>
      <c r="AE17" s="35" t="str">
        <f aca="false">IF($B17="","",COUNTIF($E17:$P17,"&gt;"&amp;$AC$3))</f>
        <v/>
      </c>
      <c r="AF17" s="34" t="str">
        <f aca="false">IF($B17="","",MAX($AJ17:$AU17))</f>
        <v/>
      </c>
      <c r="AG17" s="34" t="str">
        <f aca="false">IF($B17="","",ROUND(MAX(AVERAGE($AJ17:$AK17),AVERAGE($AK17:$AL17),AVERAGE($AL17:$AM17),AVERAGE($AM17:$AN17),AVERAGE($AN17:$AO17),AVERAGE($AO17:$AP17),AVERAGE($AP17:$AQ17),AVERAGE($AQ17:$AR17),AVERAGE($AR17:$AS17),AVERAGE($AS17:$AT17),AVERAGE($AT17:$AU17),AVERAGE($AJ17:$AL17),AVERAGE($AK17:$AM17),AVERAGE($AL17:$AN17),AVERAGE($AM17:$AO17),AVERAGE($AN17:$AP17),AVERAGE($AO17:$AQ17),AVERAGE($AP17:$AR17),AVERAGE($AQ17:$AS17),AVERAGE($AR17:$AT17),AVERAGE($AS17:$AU17),AVERAGE($AJ17:$AM17),AVERAGE($AK17:$AN17),AVERAGE($AL17:$AO17),AVERAGE($AM17:$AP17),AVERAGE($AN17:$AQ17),AVERAGE($AO17:$AR17),AVERAGE($AP17:$AS17),AVERAGE($AQ17:$AT17),AVERAGE($AR17:$AU17),AVERAGE($AJ17:$AN17),AVERAGE($AK17:$AO17),AVERAGE($AL17:$AP17),AVERAGE($AM17:$AQ17),AVERAGE($AN17:$AR17),AVERAGE($AO17:$AS17),AVERAGE($AP17:$AT17),AVERAGE($AQ17:$AU17),AVERAGE($AJ17:$AO17),AVERAGE($AK17:$AP17),AVERAGE($AL17:$AQ17),AVERAGE($AM17:$AR17),AVERAGE($AN17:$AS17),AVERAGE($AO17:$AT17),AVERAGE($AP17:$AU17)),1))</f>
        <v/>
      </c>
      <c r="AH17" s="36" t="str">
        <f aca="false">IF($B17="","",IF($AC17&gt;$AG$3,"年間 上限超過 "&amp;TEXT($AC17-$AG$3,"0.#")&amp;"時間",IF($AF17&gt;=100,"単月100時間以上（"&amp;TEXT($AF17,"0.#")&amp;"）",IF($AG17&gt;80,"2〜6か月平均が80時間超（"&amp;TEXT($AG17,"0.#")&amp;"）",IF($AE17&gt;6,"月"&amp;$AC$3&amp;"時間超が年"&amp;TEXT($AE17,"0")&amp;"回",IF($AD17&lt;=45,"年間の残り "&amp;TEXT($AD17,"0.#")&amp;"時間",IF($AE17&gt;=5,"月"&amp;$AC$3&amp;"時間超 あと"&amp;TEXT(6-$AE17,"0")&amp;"回","上限内（年間の残り "&amp;TEXT($AD17,"0.#")&amp;"時間）")))))))</f>
        <v/>
      </c>
      <c r="AJ17" s="2" t="str">
        <f aca="false">IF($B17="","",N(E17)+N(Q17))</f>
        <v/>
      </c>
      <c r="AK17" s="2" t="str">
        <f aca="false">IF($B17="","",N(F17)+N(R17))</f>
        <v/>
      </c>
      <c r="AL17" s="2" t="str">
        <f aca="false">IF($B17="","",N(G17)+N(S17))</f>
        <v/>
      </c>
      <c r="AM17" s="2" t="str">
        <f aca="false">IF($B17="","",N(H17)+N(T17))</f>
        <v/>
      </c>
      <c r="AN17" s="2" t="str">
        <f aca="false">IF($B17="","",N(I17)+N(U17))</f>
        <v/>
      </c>
      <c r="AO17" s="2" t="str">
        <f aca="false">IF($B17="","",N(J17)+N(V17))</f>
        <v/>
      </c>
      <c r="AP17" s="2" t="str">
        <f aca="false">IF($B17="","",N(K17)+N(W17))</f>
        <v/>
      </c>
      <c r="AQ17" s="2" t="str">
        <f aca="false">IF($B17="","",N(L17)+N(X17))</f>
        <v/>
      </c>
      <c r="AR17" s="2" t="str">
        <f aca="false">IF($B17="","",N(M17)+N(Y17))</f>
        <v/>
      </c>
      <c r="AS17" s="2" t="str">
        <f aca="false">IF($B17="","",N(N17)+N(Z17))</f>
        <v/>
      </c>
      <c r="AT17" s="2" t="str">
        <f aca="false">IF($B17="","",N(O17)+N(AA17))</f>
        <v/>
      </c>
      <c r="AU17" s="2" t="str">
        <f aca="false">IF($B17="","",N(P17)+N(AB17))</f>
        <v/>
      </c>
    </row>
    <row r="18" customFormat="false" ht="15" hidden="false" customHeight="false" outlineLevel="0" collapsed="false">
      <c r="A18" s="29" t="str">
        <f aca="false">IF($B18="","",COUNTA($B$8:$B18))</f>
        <v/>
      </c>
      <c r="B18" s="30"/>
      <c r="C18" s="30"/>
      <c r="D18" s="30"/>
      <c r="E18" s="31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3"/>
      <c r="Q18" s="31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3"/>
      <c r="AC18" s="34" t="str">
        <f aca="false">IF($B18="","",SUM($E18:$P18))</f>
        <v/>
      </c>
      <c r="AD18" s="34" t="str">
        <f aca="false">IF($B18="","",$AG$3-$AC18)</f>
        <v/>
      </c>
      <c r="AE18" s="35" t="str">
        <f aca="false">IF($B18="","",COUNTIF($E18:$P18,"&gt;"&amp;$AC$3))</f>
        <v/>
      </c>
      <c r="AF18" s="34" t="str">
        <f aca="false">IF($B18="","",MAX($AJ18:$AU18))</f>
        <v/>
      </c>
      <c r="AG18" s="34" t="str">
        <f aca="false">IF($B18="","",ROUND(MAX(AVERAGE($AJ18:$AK18),AVERAGE($AK18:$AL18),AVERAGE($AL18:$AM18),AVERAGE($AM18:$AN18),AVERAGE($AN18:$AO18),AVERAGE($AO18:$AP18),AVERAGE($AP18:$AQ18),AVERAGE($AQ18:$AR18),AVERAGE($AR18:$AS18),AVERAGE($AS18:$AT18),AVERAGE($AT18:$AU18),AVERAGE($AJ18:$AL18),AVERAGE($AK18:$AM18),AVERAGE($AL18:$AN18),AVERAGE($AM18:$AO18),AVERAGE($AN18:$AP18),AVERAGE($AO18:$AQ18),AVERAGE($AP18:$AR18),AVERAGE($AQ18:$AS18),AVERAGE($AR18:$AT18),AVERAGE($AS18:$AU18),AVERAGE($AJ18:$AM18),AVERAGE($AK18:$AN18),AVERAGE($AL18:$AO18),AVERAGE($AM18:$AP18),AVERAGE($AN18:$AQ18),AVERAGE($AO18:$AR18),AVERAGE($AP18:$AS18),AVERAGE($AQ18:$AT18),AVERAGE($AR18:$AU18),AVERAGE($AJ18:$AN18),AVERAGE($AK18:$AO18),AVERAGE($AL18:$AP18),AVERAGE($AM18:$AQ18),AVERAGE($AN18:$AR18),AVERAGE($AO18:$AS18),AVERAGE($AP18:$AT18),AVERAGE($AQ18:$AU18),AVERAGE($AJ18:$AO18),AVERAGE($AK18:$AP18),AVERAGE($AL18:$AQ18),AVERAGE($AM18:$AR18),AVERAGE($AN18:$AS18),AVERAGE($AO18:$AT18),AVERAGE($AP18:$AU18)),1))</f>
        <v/>
      </c>
      <c r="AH18" s="36" t="str">
        <f aca="false">IF($B18="","",IF($AC18&gt;$AG$3,"年間 上限超過 "&amp;TEXT($AC18-$AG$3,"0.#")&amp;"時間",IF($AF18&gt;=100,"単月100時間以上（"&amp;TEXT($AF18,"0.#")&amp;"）",IF($AG18&gt;80,"2〜6か月平均が80時間超（"&amp;TEXT($AG18,"0.#")&amp;"）",IF($AE18&gt;6,"月"&amp;$AC$3&amp;"時間超が年"&amp;TEXT($AE18,"0")&amp;"回",IF($AD18&lt;=45,"年間の残り "&amp;TEXT($AD18,"0.#")&amp;"時間",IF($AE18&gt;=5,"月"&amp;$AC$3&amp;"時間超 あと"&amp;TEXT(6-$AE18,"0")&amp;"回","上限内（年間の残り "&amp;TEXT($AD18,"0.#")&amp;"時間）")))))))</f>
        <v/>
      </c>
      <c r="AJ18" s="2" t="str">
        <f aca="false">IF($B18="","",N(E18)+N(Q18))</f>
        <v/>
      </c>
      <c r="AK18" s="2" t="str">
        <f aca="false">IF($B18="","",N(F18)+N(R18))</f>
        <v/>
      </c>
      <c r="AL18" s="2" t="str">
        <f aca="false">IF($B18="","",N(G18)+N(S18))</f>
        <v/>
      </c>
      <c r="AM18" s="2" t="str">
        <f aca="false">IF($B18="","",N(H18)+N(T18))</f>
        <v/>
      </c>
      <c r="AN18" s="2" t="str">
        <f aca="false">IF($B18="","",N(I18)+N(U18))</f>
        <v/>
      </c>
      <c r="AO18" s="2" t="str">
        <f aca="false">IF($B18="","",N(J18)+N(V18))</f>
        <v/>
      </c>
      <c r="AP18" s="2" t="str">
        <f aca="false">IF($B18="","",N(K18)+N(W18))</f>
        <v/>
      </c>
      <c r="AQ18" s="2" t="str">
        <f aca="false">IF($B18="","",N(L18)+N(X18))</f>
        <v/>
      </c>
      <c r="AR18" s="2" t="str">
        <f aca="false">IF($B18="","",N(M18)+N(Y18))</f>
        <v/>
      </c>
      <c r="AS18" s="2" t="str">
        <f aca="false">IF($B18="","",N(N18)+N(Z18))</f>
        <v/>
      </c>
      <c r="AT18" s="2" t="str">
        <f aca="false">IF($B18="","",N(O18)+N(AA18))</f>
        <v/>
      </c>
      <c r="AU18" s="2" t="str">
        <f aca="false">IF($B18="","",N(P18)+N(AB18))</f>
        <v/>
      </c>
    </row>
    <row r="19" customFormat="false" ht="15" hidden="false" customHeight="false" outlineLevel="0" collapsed="false">
      <c r="A19" s="29" t="str">
        <f aca="false">IF($B19="","",COUNTA($B$8:$B19))</f>
        <v/>
      </c>
      <c r="B19" s="30"/>
      <c r="C19" s="30"/>
      <c r="D19" s="30"/>
      <c r="E19" s="31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3"/>
      <c r="Q19" s="31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3"/>
      <c r="AC19" s="34" t="str">
        <f aca="false">IF($B19="","",SUM($E19:$P19))</f>
        <v/>
      </c>
      <c r="AD19" s="34" t="str">
        <f aca="false">IF($B19="","",$AG$3-$AC19)</f>
        <v/>
      </c>
      <c r="AE19" s="35" t="str">
        <f aca="false">IF($B19="","",COUNTIF($E19:$P19,"&gt;"&amp;$AC$3))</f>
        <v/>
      </c>
      <c r="AF19" s="34" t="str">
        <f aca="false">IF($B19="","",MAX($AJ19:$AU19))</f>
        <v/>
      </c>
      <c r="AG19" s="34" t="str">
        <f aca="false">IF($B19="","",ROUND(MAX(AVERAGE($AJ19:$AK19),AVERAGE($AK19:$AL19),AVERAGE($AL19:$AM19),AVERAGE($AM19:$AN19),AVERAGE($AN19:$AO19),AVERAGE($AO19:$AP19),AVERAGE($AP19:$AQ19),AVERAGE($AQ19:$AR19),AVERAGE($AR19:$AS19),AVERAGE($AS19:$AT19),AVERAGE($AT19:$AU19),AVERAGE($AJ19:$AL19),AVERAGE($AK19:$AM19),AVERAGE($AL19:$AN19),AVERAGE($AM19:$AO19),AVERAGE($AN19:$AP19),AVERAGE($AO19:$AQ19),AVERAGE($AP19:$AR19),AVERAGE($AQ19:$AS19),AVERAGE($AR19:$AT19),AVERAGE($AS19:$AU19),AVERAGE($AJ19:$AM19),AVERAGE($AK19:$AN19),AVERAGE($AL19:$AO19),AVERAGE($AM19:$AP19),AVERAGE($AN19:$AQ19),AVERAGE($AO19:$AR19),AVERAGE($AP19:$AS19),AVERAGE($AQ19:$AT19),AVERAGE($AR19:$AU19),AVERAGE($AJ19:$AN19),AVERAGE($AK19:$AO19),AVERAGE($AL19:$AP19),AVERAGE($AM19:$AQ19),AVERAGE($AN19:$AR19),AVERAGE($AO19:$AS19),AVERAGE($AP19:$AT19),AVERAGE($AQ19:$AU19),AVERAGE($AJ19:$AO19),AVERAGE($AK19:$AP19),AVERAGE($AL19:$AQ19),AVERAGE($AM19:$AR19),AVERAGE($AN19:$AS19),AVERAGE($AO19:$AT19),AVERAGE($AP19:$AU19)),1))</f>
        <v/>
      </c>
      <c r="AH19" s="36" t="str">
        <f aca="false">IF($B19="","",IF($AC19&gt;$AG$3,"年間 上限超過 "&amp;TEXT($AC19-$AG$3,"0.#")&amp;"時間",IF($AF19&gt;=100,"単月100時間以上（"&amp;TEXT($AF19,"0.#")&amp;"）",IF($AG19&gt;80,"2〜6か月平均が80時間超（"&amp;TEXT($AG19,"0.#")&amp;"）",IF($AE19&gt;6,"月"&amp;$AC$3&amp;"時間超が年"&amp;TEXT($AE19,"0")&amp;"回",IF($AD19&lt;=45,"年間の残り "&amp;TEXT($AD19,"0.#")&amp;"時間",IF($AE19&gt;=5,"月"&amp;$AC$3&amp;"時間超 あと"&amp;TEXT(6-$AE19,"0")&amp;"回","上限内（年間の残り "&amp;TEXT($AD19,"0.#")&amp;"時間）")))))))</f>
        <v/>
      </c>
      <c r="AJ19" s="2" t="str">
        <f aca="false">IF($B19="","",N(E19)+N(Q19))</f>
        <v/>
      </c>
      <c r="AK19" s="2" t="str">
        <f aca="false">IF($B19="","",N(F19)+N(R19))</f>
        <v/>
      </c>
      <c r="AL19" s="2" t="str">
        <f aca="false">IF($B19="","",N(G19)+N(S19))</f>
        <v/>
      </c>
      <c r="AM19" s="2" t="str">
        <f aca="false">IF($B19="","",N(H19)+N(T19))</f>
        <v/>
      </c>
      <c r="AN19" s="2" t="str">
        <f aca="false">IF($B19="","",N(I19)+N(U19))</f>
        <v/>
      </c>
      <c r="AO19" s="2" t="str">
        <f aca="false">IF($B19="","",N(J19)+N(V19))</f>
        <v/>
      </c>
      <c r="AP19" s="2" t="str">
        <f aca="false">IF($B19="","",N(K19)+N(W19))</f>
        <v/>
      </c>
      <c r="AQ19" s="2" t="str">
        <f aca="false">IF($B19="","",N(L19)+N(X19))</f>
        <v/>
      </c>
      <c r="AR19" s="2" t="str">
        <f aca="false">IF($B19="","",N(M19)+N(Y19))</f>
        <v/>
      </c>
      <c r="AS19" s="2" t="str">
        <f aca="false">IF($B19="","",N(N19)+N(Z19))</f>
        <v/>
      </c>
      <c r="AT19" s="2" t="str">
        <f aca="false">IF($B19="","",N(O19)+N(AA19))</f>
        <v/>
      </c>
      <c r="AU19" s="2" t="str">
        <f aca="false">IF($B19="","",N(P19)+N(AB19))</f>
        <v/>
      </c>
    </row>
    <row r="20" customFormat="false" ht="15" hidden="false" customHeight="false" outlineLevel="0" collapsed="false">
      <c r="A20" s="29" t="str">
        <f aca="false">IF($B20="","",COUNTA($B$8:$B20))</f>
        <v/>
      </c>
      <c r="B20" s="30"/>
      <c r="C20" s="30"/>
      <c r="D20" s="30"/>
      <c r="E20" s="31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3"/>
      <c r="Q20" s="31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3"/>
      <c r="AC20" s="34" t="str">
        <f aca="false">IF($B20="","",SUM($E20:$P20))</f>
        <v/>
      </c>
      <c r="AD20" s="34" t="str">
        <f aca="false">IF($B20="","",$AG$3-$AC20)</f>
        <v/>
      </c>
      <c r="AE20" s="35" t="str">
        <f aca="false">IF($B20="","",COUNTIF($E20:$P20,"&gt;"&amp;$AC$3))</f>
        <v/>
      </c>
      <c r="AF20" s="34" t="str">
        <f aca="false">IF($B20="","",MAX($AJ20:$AU20))</f>
        <v/>
      </c>
      <c r="AG20" s="34" t="str">
        <f aca="false">IF($B20="","",ROUND(MAX(AVERAGE($AJ20:$AK20),AVERAGE($AK20:$AL20),AVERAGE($AL20:$AM20),AVERAGE($AM20:$AN20),AVERAGE($AN20:$AO20),AVERAGE($AO20:$AP20),AVERAGE($AP20:$AQ20),AVERAGE($AQ20:$AR20),AVERAGE($AR20:$AS20),AVERAGE($AS20:$AT20),AVERAGE($AT20:$AU20),AVERAGE($AJ20:$AL20),AVERAGE($AK20:$AM20),AVERAGE($AL20:$AN20),AVERAGE($AM20:$AO20),AVERAGE($AN20:$AP20),AVERAGE($AO20:$AQ20),AVERAGE($AP20:$AR20),AVERAGE($AQ20:$AS20),AVERAGE($AR20:$AT20),AVERAGE($AS20:$AU20),AVERAGE($AJ20:$AM20),AVERAGE($AK20:$AN20),AVERAGE($AL20:$AO20),AVERAGE($AM20:$AP20),AVERAGE($AN20:$AQ20),AVERAGE($AO20:$AR20),AVERAGE($AP20:$AS20),AVERAGE($AQ20:$AT20),AVERAGE($AR20:$AU20),AVERAGE($AJ20:$AN20),AVERAGE($AK20:$AO20),AVERAGE($AL20:$AP20),AVERAGE($AM20:$AQ20),AVERAGE($AN20:$AR20),AVERAGE($AO20:$AS20),AVERAGE($AP20:$AT20),AVERAGE($AQ20:$AU20),AVERAGE($AJ20:$AO20),AVERAGE($AK20:$AP20),AVERAGE($AL20:$AQ20),AVERAGE($AM20:$AR20),AVERAGE($AN20:$AS20),AVERAGE($AO20:$AT20),AVERAGE($AP20:$AU20)),1))</f>
        <v/>
      </c>
      <c r="AH20" s="36" t="str">
        <f aca="false">IF($B20="","",IF($AC20&gt;$AG$3,"年間 上限超過 "&amp;TEXT($AC20-$AG$3,"0.#")&amp;"時間",IF($AF20&gt;=100,"単月100時間以上（"&amp;TEXT($AF20,"0.#")&amp;"）",IF($AG20&gt;80,"2〜6か月平均が80時間超（"&amp;TEXT($AG20,"0.#")&amp;"）",IF($AE20&gt;6,"月"&amp;$AC$3&amp;"時間超が年"&amp;TEXT($AE20,"0")&amp;"回",IF($AD20&lt;=45,"年間の残り "&amp;TEXT($AD20,"0.#")&amp;"時間",IF($AE20&gt;=5,"月"&amp;$AC$3&amp;"時間超 あと"&amp;TEXT(6-$AE20,"0")&amp;"回","上限内（年間の残り "&amp;TEXT($AD20,"0.#")&amp;"時間）")))))))</f>
        <v/>
      </c>
      <c r="AJ20" s="2" t="str">
        <f aca="false">IF($B20="","",N(E20)+N(Q20))</f>
        <v/>
      </c>
      <c r="AK20" s="2" t="str">
        <f aca="false">IF($B20="","",N(F20)+N(R20))</f>
        <v/>
      </c>
      <c r="AL20" s="2" t="str">
        <f aca="false">IF($B20="","",N(G20)+N(S20))</f>
        <v/>
      </c>
      <c r="AM20" s="2" t="str">
        <f aca="false">IF($B20="","",N(H20)+N(T20))</f>
        <v/>
      </c>
      <c r="AN20" s="2" t="str">
        <f aca="false">IF($B20="","",N(I20)+N(U20))</f>
        <v/>
      </c>
      <c r="AO20" s="2" t="str">
        <f aca="false">IF($B20="","",N(J20)+N(V20))</f>
        <v/>
      </c>
      <c r="AP20" s="2" t="str">
        <f aca="false">IF($B20="","",N(K20)+N(W20))</f>
        <v/>
      </c>
      <c r="AQ20" s="2" t="str">
        <f aca="false">IF($B20="","",N(L20)+N(X20))</f>
        <v/>
      </c>
      <c r="AR20" s="2" t="str">
        <f aca="false">IF($B20="","",N(M20)+N(Y20))</f>
        <v/>
      </c>
      <c r="AS20" s="2" t="str">
        <f aca="false">IF($B20="","",N(N20)+N(Z20))</f>
        <v/>
      </c>
      <c r="AT20" s="2" t="str">
        <f aca="false">IF($B20="","",N(O20)+N(AA20))</f>
        <v/>
      </c>
      <c r="AU20" s="2" t="str">
        <f aca="false">IF($B20="","",N(P20)+N(AB20))</f>
        <v/>
      </c>
    </row>
    <row r="21" customFormat="false" ht="15" hidden="false" customHeight="false" outlineLevel="0" collapsed="false">
      <c r="A21" s="29" t="str">
        <f aca="false">IF($B21="","",COUNTA($B$8:$B21))</f>
        <v/>
      </c>
      <c r="B21" s="30"/>
      <c r="C21" s="30"/>
      <c r="D21" s="30"/>
      <c r="E21" s="31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3"/>
      <c r="Q21" s="31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3"/>
      <c r="AC21" s="34" t="str">
        <f aca="false">IF($B21="","",SUM($E21:$P21))</f>
        <v/>
      </c>
      <c r="AD21" s="34" t="str">
        <f aca="false">IF($B21="","",$AG$3-$AC21)</f>
        <v/>
      </c>
      <c r="AE21" s="35" t="str">
        <f aca="false">IF($B21="","",COUNTIF($E21:$P21,"&gt;"&amp;$AC$3))</f>
        <v/>
      </c>
      <c r="AF21" s="34" t="str">
        <f aca="false">IF($B21="","",MAX($AJ21:$AU21))</f>
        <v/>
      </c>
      <c r="AG21" s="34" t="str">
        <f aca="false">IF($B21="","",ROUND(MAX(AVERAGE($AJ21:$AK21),AVERAGE($AK21:$AL21),AVERAGE($AL21:$AM21),AVERAGE($AM21:$AN21),AVERAGE($AN21:$AO21),AVERAGE($AO21:$AP21),AVERAGE($AP21:$AQ21),AVERAGE($AQ21:$AR21),AVERAGE($AR21:$AS21),AVERAGE($AS21:$AT21),AVERAGE($AT21:$AU21),AVERAGE($AJ21:$AL21),AVERAGE($AK21:$AM21),AVERAGE($AL21:$AN21),AVERAGE($AM21:$AO21),AVERAGE($AN21:$AP21),AVERAGE($AO21:$AQ21),AVERAGE($AP21:$AR21),AVERAGE($AQ21:$AS21),AVERAGE($AR21:$AT21),AVERAGE($AS21:$AU21),AVERAGE($AJ21:$AM21),AVERAGE($AK21:$AN21),AVERAGE($AL21:$AO21),AVERAGE($AM21:$AP21),AVERAGE($AN21:$AQ21),AVERAGE($AO21:$AR21),AVERAGE($AP21:$AS21),AVERAGE($AQ21:$AT21),AVERAGE($AR21:$AU21),AVERAGE($AJ21:$AN21),AVERAGE($AK21:$AO21),AVERAGE($AL21:$AP21),AVERAGE($AM21:$AQ21),AVERAGE($AN21:$AR21),AVERAGE($AO21:$AS21),AVERAGE($AP21:$AT21),AVERAGE($AQ21:$AU21),AVERAGE($AJ21:$AO21),AVERAGE($AK21:$AP21),AVERAGE($AL21:$AQ21),AVERAGE($AM21:$AR21),AVERAGE($AN21:$AS21),AVERAGE($AO21:$AT21),AVERAGE($AP21:$AU21)),1))</f>
        <v/>
      </c>
      <c r="AH21" s="36" t="str">
        <f aca="false">IF($B21="","",IF($AC21&gt;$AG$3,"年間 上限超過 "&amp;TEXT($AC21-$AG$3,"0.#")&amp;"時間",IF($AF21&gt;=100,"単月100時間以上（"&amp;TEXT($AF21,"0.#")&amp;"）",IF($AG21&gt;80,"2〜6か月平均が80時間超（"&amp;TEXT($AG21,"0.#")&amp;"）",IF($AE21&gt;6,"月"&amp;$AC$3&amp;"時間超が年"&amp;TEXT($AE21,"0")&amp;"回",IF($AD21&lt;=45,"年間の残り "&amp;TEXT($AD21,"0.#")&amp;"時間",IF($AE21&gt;=5,"月"&amp;$AC$3&amp;"時間超 あと"&amp;TEXT(6-$AE21,"0")&amp;"回","上限内（年間の残り "&amp;TEXT($AD21,"0.#")&amp;"時間）")))))))</f>
        <v/>
      </c>
      <c r="AJ21" s="2" t="str">
        <f aca="false">IF($B21="","",N(E21)+N(Q21))</f>
        <v/>
      </c>
      <c r="AK21" s="2" t="str">
        <f aca="false">IF($B21="","",N(F21)+N(R21))</f>
        <v/>
      </c>
      <c r="AL21" s="2" t="str">
        <f aca="false">IF($B21="","",N(G21)+N(S21))</f>
        <v/>
      </c>
      <c r="AM21" s="2" t="str">
        <f aca="false">IF($B21="","",N(H21)+N(T21))</f>
        <v/>
      </c>
      <c r="AN21" s="2" t="str">
        <f aca="false">IF($B21="","",N(I21)+N(U21))</f>
        <v/>
      </c>
      <c r="AO21" s="2" t="str">
        <f aca="false">IF($B21="","",N(J21)+N(V21))</f>
        <v/>
      </c>
      <c r="AP21" s="2" t="str">
        <f aca="false">IF($B21="","",N(K21)+N(W21))</f>
        <v/>
      </c>
      <c r="AQ21" s="2" t="str">
        <f aca="false">IF($B21="","",N(L21)+N(X21))</f>
        <v/>
      </c>
      <c r="AR21" s="2" t="str">
        <f aca="false">IF($B21="","",N(M21)+N(Y21))</f>
        <v/>
      </c>
      <c r="AS21" s="2" t="str">
        <f aca="false">IF($B21="","",N(N21)+N(Z21))</f>
        <v/>
      </c>
      <c r="AT21" s="2" t="str">
        <f aca="false">IF($B21="","",N(O21)+N(AA21))</f>
        <v/>
      </c>
      <c r="AU21" s="2" t="str">
        <f aca="false">IF($B21="","",N(P21)+N(AB21))</f>
        <v/>
      </c>
    </row>
    <row r="22" customFormat="false" ht="15" hidden="false" customHeight="false" outlineLevel="0" collapsed="false">
      <c r="A22" s="29" t="str">
        <f aca="false">IF($B22="","",COUNTA($B$8:$B22))</f>
        <v/>
      </c>
      <c r="B22" s="30"/>
      <c r="C22" s="30"/>
      <c r="D22" s="30"/>
      <c r="E22" s="31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3"/>
      <c r="Q22" s="31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3"/>
      <c r="AC22" s="34" t="str">
        <f aca="false">IF($B22="","",SUM($E22:$P22))</f>
        <v/>
      </c>
      <c r="AD22" s="34" t="str">
        <f aca="false">IF($B22="","",$AG$3-$AC22)</f>
        <v/>
      </c>
      <c r="AE22" s="35" t="str">
        <f aca="false">IF($B22="","",COUNTIF($E22:$P22,"&gt;"&amp;$AC$3))</f>
        <v/>
      </c>
      <c r="AF22" s="34" t="str">
        <f aca="false">IF($B22="","",MAX($AJ22:$AU22))</f>
        <v/>
      </c>
      <c r="AG22" s="34" t="str">
        <f aca="false">IF($B22="","",ROUND(MAX(AVERAGE($AJ22:$AK22),AVERAGE($AK22:$AL22),AVERAGE($AL22:$AM22),AVERAGE($AM22:$AN22),AVERAGE($AN22:$AO22),AVERAGE($AO22:$AP22),AVERAGE($AP22:$AQ22),AVERAGE($AQ22:$AR22),AVERAGE($AR22:$AS22),AVERAGE($AS22:$AT22),AVERAGE($AT22:$AU22),AVERAGE($AJ22:$AL22),AVERAGE($AK22:$AM22),AVERAGE($AL22:$AN22),AVERAGE($AM22:$AO22),AVERAGE($AN22:$AP22),AVERAGE($AO22:$AQ22),AVERAGE($AP22:$AR22),AVERAGE($AQ22:$AS22),AVERAGE($AR22:$AT22),AVERAGE($AS22:$AU22),AVERAGE($AJ22:$AM22),AVERAGE($AK22:$AN22),AVERAGE($AL22:$AO22),AVERAGE($AM22:$AP22),AVERAGE($AN22:$AQ22),AVERAGE($AO22:$AR22),AVERAGE($AP22:$AS22),AVERAGE($AQ22:$AT22),AVERAGE($AR22:$AU22),AVERAGE($AJ22:$AN22),AVERAGE($AK22:$AO22),AVERAGE($AL22:$AP22),AVERAGE($AM22:$AQ22),AVERAGE($AN22:$AR22),AVERAGE($AO22:$AS22),AVERAGE($AP22:$AT22),AVERAGE($AQ22:$AU22),AVERAGE($AJ22:$AO22),AVERAGE($AK22:$AP22),AVERAGE($AL22:$AQ22),AVERAGE($AM22:$AR22),AVERAGE($AN22:$AS22),AVERAGE($AO22:$AT22),AVERAGE($AP22:$AU22)),1))</f>
        <v/>
      </c>
      <c r="AH22" s="36" t="str">
        <f aca="false">IF($B22="","",IF($AC22&gt;$AG$3,"年間 上限超過 "&amp;TEXT($AC22-$AG$3,"0.#")&amp;"時間",IF($AF22&gt;=100,"単月100時間以上（"&amp;TEXT($AF22,"0.#")&amp;"）",IF($AG22&gt;80,"2〜6か月平均が80時間超（"&amp;TEXT($AG22,"0.#")&amp;"）",IF($AE22&gt;6,"月"&amp;$AC$3&amp;"時間超が年"&amp;TEXT($AE22,"0")&amp;"回",IF($AD22&lt;=45,"年間の残り "&amp;TEXT($AD22,"0.#")&amp;"時間",IF($AE22&gt;=5,"月"&amp;$AC$3&amp;"時間超 あと"&amp;TEXT(6-$AE22,"0")&amp;"回","上限内（年間の残り "&amp;TEXT($AD22,"0.#")&amp;"時間）")))))))</f>
        <v/>
      </c>
      <c r="AJ22" s="2" t="str">
        <f aca="false">IF($B22="","",N(E22)+N(Q22))</f>
        <v/>
      </c>
      <c r="AK22" s="2" t="str">
        <f aca="false">IF($B22="","",N(F22)+N(R22))</f>
        <v/>
      </c>
      <c r="AL22" s="2" t="str">
        <f aca="false">IF($B22="","",N(G22)+N(S22))</f>
        <v/>
      </c>
      <c r="AM22" s="2" t="str">
        <f aca="false">IF($B22="","",N(H22)+N(T22))</f>
        <v/>
      </c>
      <c r="AN22" s="2" t="str">
        <f aca="false">IF($B22="","",N(I22)+N(U22))</f>
        <v/>
      </c>
      <c r="AO22" s="2" t="str">
        <f aca="false">IF($B22="","",N(J22)+N(V22))</f>
        <v/>
      </c>
      <c r="AP22" s="2" t="str">
        <f aca="false">IF($B22="","",N(K22)+N(W22))</f>
        <v/>
      </c>
      <c r="AQ22" s="2" t="str">
        <f aca="false">IF($B22="","",N(L22)+N(X22))</f>
        <v/>
      </c>
      <c r="AR22" s="2" t="str">
        <f aca="false">IF($B22="","",N(M22)+N(Y22))</f>
        <v/>
      </c>
      <c r="AS22" s="2" t="str">
        <f aca="false">IF($B22="","",N(N22)+N(Z22))</f>
        <v/>
      </c>
      <c r="AT22" s="2" t="str">
        <f aca="false">IF($B22="","",N(O22)+N(AA22))</f>
        <v/>
      </c>
      <c r="AU22" s="2" t="str">
        <f aca="false">IF($B22="","",N(P22)+N(AB22))</f>
        <v/>
      </c>
    </row>
    <row r="23" customFormat="false" ht="15" hidden="false" customHeight="false" outlineLevel="0" collapsed="false">
      <c r="A23" s="29" t="str">
        <f aca="false">IF($B23="","",COUNTA($B$8:$B23))</f>
        <v/>
      </c>
      <c r="B23" s="30"/>
      <c r="C23" s="30"/>
      <c r="D23" s="30"/>
      <c r="E23" s="31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3"/>
      <c r="Q23" s="31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3"/>
      <c r="AC23" s="34" t="str">
        <f aca="false">IF($B23="","",SUM($E23:$P23))</f>
        <v/>
      </c>
      <c r="AD23" s="34" t="str">
        <f aca="false">IF($B23="","",$AG$3-$AC23)</f>
        <v/>
      </c>
      <c r="AE23" s="35" t="str">
        <f aca="false">IF($B23="","",COUNTIF($E23:$P23,"&gt;"&amp;$AC$3))</f>
        <v/>
      </c>
      <c r="AF23" s="34" t="str">
        <f aca="false">IF($B23="","",MAX($AJ23:$AU23))</f>
        <v/>
      </c>
      <c r="AG23" s="34" t="str">
        <f aca="false">IF($B23="","",ROUND(MAX(AVERAGE($AJ23:$AK23),AVERAGE($AK23:$AL23),AVERAGE($AL23:$AM23),AVERAGE($AM23:$AN23),AVERAGE($AN23:$AO23),AVERAGE($AO23:$AP23),AVERAGE($AP23:$AQ23),AVERAGE($AQ23:$AR23),AVERAGE($AR23:$AS23),AVERAGE($AS23:$AT23),AVERAGE($AT23:$AU23),AVERAGE($AJ23:$AL23),AVERAGE($AK23:$AM23),AVERAGE($AL23:$AN23),AVERAGE($AM23:$AO23),AVERAGE($AN23:$AP23),AVERAGE($AO23:$AQ23),AVERAGE($AP23:$AR23),AVERAGE($AQ23:$AS23),AVERAGE($AR23:$AT23),AVERAGE($AS23:$AU23),AVERAGE($AJ23:$AM23),AVERAGE($AK23:$AN23),AVERAGE($AL23:$AO23),AVERAGE($AM23:$AP23),AVERAGE($AN23:$AQ23),AVERAGE($AO23:$AR23),AVERAGE($AP23:$AS23),AVERAGE($AQ23:$AT23),AVERAGE($AR23:$AU23),AVERAGE($AJ23:$AN23),AVERAGE($AK23:$AO23),AVERAGE($AL23:$AP23),AVERAGE($AM23:$AQ23),AVERAGE($AN23:$AR23),AVERAGE($AO23:$AS23),AVERAGE($AP23:$AT23),AVERAGE($AQ23:$AU23),AVERAGE($AJ23:$AO23),AVERAGE($AK23:$AP23),AVERAGE($AL23:$AQ23),AVERAGE($AM23:$AR23),AVERAGE($AN23:$AS23),AVERAGE($AO23:$AT23),AVERAGE($AP23:$AU23)),1))</f>
        <v/>
      </c>
      <c r="AH23" s="36" t="str">
        <f aca="false">IF($B23="","",IF($AC23&gt;$AG$3,"年間 上限超過 "&amp;TEXT($AC23-$AG$3,"0.#")&amp;"時間",IF($AF23&gt;=100,"単月100時間以上（"&amp;TEXT($AF23,"0.#")&amp;"）",IF($AG23&gt;80,"2〜6か月平均が80時間超（"&amp;TEXT($AG23,"0.#")&amp;"）",IF($AE23&gt;6,"月"&amp;$AC$3&amp;"時間超が年"&amp;TEXT($AE23,"0")&amp;"回",IF($AD23&lt;=45,"年間の残り "&amp;TEXT($AD23,"0.#")&amp;"時間",IF($AE23&gt;=5,"月"&amp;$AC$3&amp;"時間超 あと"&amp;TEXT(6-$AE23,"0")&amp;"回","上限内（年間の残り "&amp;TEXT($AD23,"0.#")&amp;"時間）")))))))</f>
        <v/>
      </c>
      <c r="AJ23" s="2" t="str">
        <f aca="false">IF($B23="","",N(E23)+N(Q23))</f>
        <v/>
      </c>
      <c r="AK23" s="2" t="str">
        <f aca="false">IF($B23="","",N(F23)+N(R23))</f>
        <v/>
      </c>
      <c r="AL23" s="2" t="str">
        <f aca="false">IF($B23="","",N(G23)+N(S23))</f>
        <v/>
      </c>
      <c r="AM23" s="2" t="str">
        <f aca="false">IF($B23="","",N(H23)+N(T23))</f>
        <v/>
      </c>
      <c r="AN23" s="2" t="str">
        <f aca="false">IF($B23="","",N(I23)+N(U23))</f>
        <v/>
      </c>
      <c r="AO23" s="2" t="str">
        <f aca="false">IF($B23="","",N(J23)+N(V23))</f>
        <v/>
      </c>
      <c r="AP23" s="2" t="str">
        <f aca="false">IF($B23="","",N(K23)+N(W23))</f>
        <v/>
      </c>
      <c r="AQ23" s="2" t="str">
        <f aca="false">IF($B23="","",N(L23)+N(X23))</f>
        <v/>
      </c>
      <c r="AR23" s="2" t="str">
        <f aca="false">IF($B23="","",N(M23)+N(Y23))</f>
        <v/>
      </c>
      <c r="AS23" s="2" t="str">
        <f aca="false">IF($B23="","",N(N23)+N(Z23))</f>
        <v/>
      </c>
      <c r="AT23" s="2" t="str">
        <f aca="false">IF($B23="","",N(O23)+N(AA23))</f>
        <v/>
      </c>
      <c r="AU23" s="2" t="str">
        <f aca="false">IF($B23="","",N(P23)+N(AB23))</f>
        <v/>
      </c>
    </row>
    <row r="24" customFormat="false" ht="15" hidden="false" customHeight="false" outlineLevel="0" collapsed="false">
      <c r="A24" s="29" t="str">
        <f aca="false">IF($B24="","",COUNTA($B$8:$B24))</f>
        <v/>
      </c>
      <c r="B24" s="30"/>
      <c r="C24" s="30"/>
      <c r="D24" s="30"/>
      <c r="E24" s="31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3"/>
      <c r="Q24" s="31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3"/>
      <c r="AC24" s="34" t="str">
        <f aca="false">IF($B24="","",SUM($E24:$P24))</f>
        <v/>
      </c>
      <c r="AD24" s="34" t="str">
        <f aca="false">IF($B24="","",$AG$3-$AC24)</f>
        <v/>
      </c>
      <c r="AE24" s="35" t="str">
        <f aca="false">IF($B24="","",COUNTIF($E24:$P24,"&gt;"&amp;$AC$3))</f>
        <v/>
      </c>
      <c r="AF24" s="34" t="str">
        <f aca="false">IF($B24="","",MAX($AJ24:$AU24))</f>
        <v/>
      </c>
      <c r="AG24" s="34" t="str">
        <f aca="false">IF($B24="","",ROUND(MAX(AVERAGE($AJ24:$AK24),AVERAGE($AK24:$AL24),AVERAGE($AL24:$AM24),AVERAGE($AM24:$AN24),AVERAGE($AN24:$AO24),AVERAGE($AO24:$AP24),AVERAGE($AP24:$AQ24),AVERAGE($AQ24:$AR24),AVERAGE($AR24:$AS24),AVERAGE($AS24:$AT24),AVERAGE($AT24:$AU24),AVERAGE($AJ24:$AL24),AVERAGE($AK24:$AM24),AVERAGE($AL24:$AN24),AVERAGE($AM24:$AO24),AVERAGE($AN24:$AP24),AVERAGE($AO24:$AQ24),AVERAGE($AP24:$AR24),AVERAGE($AQ24:$AS24),AVERAGE($AR24:$AT24),AVERAGE($AS24:$AU24),AVERAGE($AJ24:$AM24),AVERAGE($AK24:$AN24),AVERAGE($AL24:$AO24),AVERAGE($AM24:$AP24),AVERAGE($AN24:$AQ24),AVERAGE($AO24:$AR24),AVERAGE($AP24:$AS24),AVERAGE($AQ24:$AT24),AVERAGE($AR24:$AU24),AVERAGE($AJ24:$AN24),AVERAGE($AK24:$AO24),AVERAGE($AL24:$AP24),AVERAGE($AM24:$AQ24),AVERAGE($AN24:$AR24),AVERAGE($AO24:$AS24),AVERAGE($AP24:$AT24),AVERAGE($AQ24:$AU24),AVERAGE($AJ24:$AO24),AVERAGE($AK24:$AP24),AVERAGE($AL24:$AQ24),AVERAGE($AM24:$AR24),AVERAGE($AN24:$AS24),AVERAGE($AO24:$AT24),AVERAGE($AP24:$AU24)),1))</f>
        <v/>
      </c>
      <c r="AH24" s="36" t="str">
        <f aca="false">IF($B24="","",IF($AC24&gt;$AG$3,"年間 上限超過 "&amp;TEXT($AC24-$AG$3,"0.#")&amp;"時間",IF($AF24&gt;=100,"単月100時間以上（"&amp;TEXT($AF24,"0.#")&amp;"）",IF($AG24&gt;80,"2〜6か月平均が80時間超（"&amp;TEXT($AG24,"0.#")&amp;"）",IF($AE24&gt;6,"月"&amp;$AC$3&amp;"時間超が年"&amp;TEXT($AE24,"0")&amp;"回",IF($AD24&lt;=45,"年間の残り "&amp;TEXT($AD24,"0.#")&amp;"時間",IF($AE24&gt;=5,"月"&amp;$AC$3&amp;"時間超 あと"&amp;TEXT(6-$AE24,"0")&amp;"回","上限内（年間の残り "&amp;TEXT($AD24,"0.#")&amp;"時間）")))))))</f>
        <v/>
      </c>
      <c r="AJ24" s="2" t="str">
        <f aca="false">IF($B24="","",N(E24)+N(Q24))</f>
        <v/>
      </c>
      <c r="AK24" s="2" t="str">
        <f aca="false">IF($B24="","",N(F24)+N(R24))</f>
        <v/>
      </c>
      <c r="AL24" s="2" t="str">
        <f aca="false">IF($B24="","",N(G24)+N(S24))</f>
        <v/>
      </c>
      <c r="AM24" s="2" t="str">
        <f aca="false">IF($B24="","",N(H24)+N(T24))</f>
        <v/>
      </c>
      <c r="AN24" s="2" t="str">
        <f aca="false">IF($B24="","",N(I24)+N(U24))</f>
        <v/>
      </c>
      <c r="AO24" s="2" t="str">
        <f aca="false">IF($B24="","",N(J24)+N(V24))</f>
        <v/>
      </c>
      <c r="AP24" s="2" t="str">
        <f aca="false">IF($B24="","",N(K24)+N(W24))</f>
        <v/>
      </c>
      <c r="AQ24" s="2" t="str">
        <f aca="false">IF($B24="","",N(L24)+N(X24))</f>
        <v/>
      </c>
      <c r="AR24" s="2" t="str">
        <f aca="false">IF($B24="","",N(M24)+N(Y24))</f>
        <v/>
      </c>
      <c r="AS24" s="2" t="str">
        <f aca="false">IF($B24="","",N(N24)+N(Z24))</f>
        <v/>
      </c>
      <c r="AT24" s="2" t="str">
        <f aca="false">IF($B24="","",N(O24)+N(AA24))</f>
        <v/>
      </c>
      <c r="AU24" s="2" t="str">
        <f aca="false">IF($B24="","",N(P24)+N(AB24))</f>
        <v/>
      </c>
    </row>
    <row r="25" customFormat="false" ht="15" hidden="false" customHeight="false" outlineLevel="0" collapsed="false">
      <c r="A25" s="29" t="str">
        <f aca="false">IF($B25="","",COUNTA($B$8:$B25))</f>
        <v/>
      </c>
      <c r="B25" s="30"/>
      <c r="C25" s="30"/>
      <c r="D25" s="30"/>
      <c r="E25" s="31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3"/>
      <c r="Q25" s="31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3"/>
      <c r="AC25" s="34" t="str">
        <f aca="false">IF($B25="","",SUM($E25:$P25))</f>
        <v/>
      </c>
      <c r="AD25" s="34" t="str">
        <f aca="false">IF($B25="","",$AG$3-$AC25)</f>
        <v/>
      </c>
      <c r="AE25" s="35" t="str">
        <f aca="false">IF($B25="","",COUNTIF($E25:$P25,"&gt;"&amp;$AC$3))</f>
        <v/>
      </c>
      <c r="AF25" s="34" t="str">
        <f aca="false">IF($B25="","",MAX($AJ25:$AU25))</f>
        <v/>
      </c>
      <c r="AG25" s="34" t="str">
        <f aca="false">IF($B25="","",ROUND(MAX(AVERAGE($AJ25:$AK25),AVERAGE($AK25:$AL25),AVERAGE($AL25:$AM25),AVERAGE($AM25:$AN25),AVERAGE($AN25:$AO25),AVERAGE($AO25:$AP25),AVERAGE($AP25:$AQ25),AVERAGE($AQ25:$AR25),AVERAGE($AR25:$AS25),AVERAGE($AS25:$AT25),AVERAGE($AT25:$AU25),AVERAGE($AJ25:$AL25),AVERAGE($AK25:$AM25),AVERAGE($AL25:$AN25),AVERAGE($AM25:$AO25),AVERAGE($AN25:$AP25),AVERAGE($AO25:$AQ25),AVERAGE($AP25:$AR25),AVERAGE($AQ25:$AS25),AVERAGE($AR25:$AT25),AVERAGE($AS25:$AU25),AVERAGE($AJ25:$AM25),AVERAGE($AK25:$AN25),AVERAGE($AL25:$AO25),AVERAGE($AM25:$AP25),AVERAGE($AN25:$AQ25),AVERAGE($AO25:$AR25),AVERAGE($AP25:$AS25),AVERAGE($AQ25:$AT25),AVERAGE($AR25:$AU25),AVERAGE($AJ25:$AN25),AVERAGE($AK25:$AO25),AVERAGE($AL25:$AP25),AVERAGE($AM25:$AQ25),AVERAGE($AN25:$AR25),AVERAGE($AO25:$AS25),AVERAGE($AP25:$AT25),AVERAGE($AQ25:$AU25),AVERAGE($AJ25:$AO25),AVERAGE($AK25:$AP25),AVERAGE($AL25:$AQ25),AVERAGE($AM25:$AR25),AVERAGE($AN25:$AS25),AVERAGE($AO25:$AT25),AVERAGE($AP25:$AU25)),1))</f>
        <v/>
      </c>
      <c r="AH25" s="36" t="str">
        <f aca="false">IF($B25="","",IF($AC25&gt;$AG$3,"年間 上限超過 "&amp;TEXT($AC25-$AG$3,"0.#")&amp;"時間",IF($AF25&gt;=100,"単月100時間以上（"&amp;TEXT($AF25,"0.#")&amp;"）",IF($AG25&gt;80,"2〜6か月平均が80時間超（"&amp;TEXT($AG25,"0.#")&amp;"）",IF($AE25&gt;6,"月"&amp;$AC$3&amp;"時間超が年"&amp;TEXT($AE25,"0")&amp;"回",IF($AD25&lt;=45,"年間の残り "&amp;TEXT($AD25,"0.#")&amp;"時間",IF($AE25&gt;=5,"月"&amp;$AC$3&amp;"時間超 あと"&amp;TEXT(6-$AE25,"0")&amp;"回","上限内（年間の残り "&amp;TEXT($AD25,"0.#")&amp;"時間）")))))))</f>
        <v/>
      </c>
      <c r="AJ25" s="2" t="str">
        <f aca="false">IF($B25="","",N(E25)+N(Q25))</f>
        <v/>
      </c>
      <c r="AK25" s="2" t="str">
        <f aca="false">IF($B25="","",N(F25)+N(R25))</f>
        <v/>
      </c>
      <c r="AL25" s="2" t="str">
        <f aca="false">IF($B25="","",N(G25)+N(S25))</f>
        <v/>
      </c>
      <c r="AM25" s="2" t="str">
        <f aca="false">IF($B25="","",N(H25)+N(T25))</f>
        <v/>
      </c>
      <c r="AN25" s="2" t="str">
        <f aca="false">IF($B25="","",N(I25)+N(U25))</f>
        <v/>
      </c>
      <c r="AO25" s="2" t="str">
        <f aca="false">IF($B25="","",N(J25)+N(V25))</f>
        <v/>
      </c>
      <c r="AP25" s="2" t="str">
        <f aca="false">IF($B25="","",N(K25)+N(W25))</f>
        <v/>
      </c>
      <c r="AQ25" s="2" t="str">
        <f aca="false">IF($B25="","",N(L25)+N(X25))</f>
        <v/>
      </c>
      <c r="AR25" s="2" t="str">
        <f aca="false">IF($B25="","",N(M25)+N(Y25))</f>
        <v/>
      </c>
      <c r="AS25" s="2" t="str">
        <f aca="false">IF($B25="","",N(N25)+N(Z25))</f>
        <v/>
      </c>
      <c r="AT25" s="2" t="str">
        <f aca="false">IF($B25="","",N(O25)+N(AA25))</f>
        <v/>
      </c>
      <c r="AU25" s="2" t="str">
        <f aca="false">IF($B25="","",N(P25)+N(AB25))</f>
        <v/>
      </c>
    </row>
    <row r="26" customFormat="false" ht="15" hidden="false" customHeight="false" outlineLevel="0" collapsed="false">
      <c r="A26" s="29" t="str">
        <f aca="false">IF($B26="","",COUNTA($B$8:$B26))</f>
        <v/>
      </c>
      <c r="B26" s="30"/>
      <c r="C26" s="30"/>
      <c r="D26" s="30"/>
      <c r="E26" s="31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3"/>
      <c r="Q26" s="31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3"/>
      <c r="AC26" s="34" t="str">
        <f aca="false">IF($B26="","",SUM($E26:$P26))</f>
        <v/>
      </c>
      <c r="AD26" s="34" t="str">
        <f aca="false">IF($B26="","",$AG$3-$AC26)</f>
        <v/>
      </c>
      <c r="AE26" s="35" t="str">
        <f aca="false">IF($B26="","",COUNTIF($E26:$P26,"&gt;"&amp;$AC$3))</f>
        <v/>
      </c>
      <c r="AF26" s="34" t="str">
        <f aca="false">IF($B26="","",MAX($AJ26:$AU26))</f>
        <v/>
      </c>
      <c r="AG26" s="34" t="str">
        <f aca="false">IF($B26="","",ROUND(MAX(AVERAGE($AJ26:$AK26),AVERAGE($AK26:$AL26),AVERAGE($AL26:$AM26),AVERAGE($AM26:$AN26),AVERAGE($AN26:$AO26),AVERAGE($AO26:$AP26),AVERAGE($AP26:$AQ26),AVERAGE($AQ26:$AR26),AVERAGE($AR26:$AS26),AVERAGE($AS26:$AT26),AVERAGE($AT26:$AU26),AVERAGE($AJ26:$AL26),AVERAGE($AK26:$AM26),AVERAGE($AL26:$AN26),AVERAGE($AM26:$AO26),AVERAGE($AN26:$AP26),AVERAGE($AO26:$AQ26),AVERAGE($AP26:$AR26),AVERAGE($AQ26:$AS26),AVERAGE($AR26:$AT26),AVERAGE($AS26:$AU26),AVERAGE($AJ26:$AM26),AVERAGE($AK26:$AN26),AVERAGE($AL26:$AO26),AVERAGE($AM26:$AP26),AVERAGE($AN26:$AQ26),AVERAGE($AO26:$AR26),AVERAGE($AP26:$AS26),AVERAGE($AQ26:$AT26),AVERAGE($AR26:$AU26),AVERAGE($AJ26:$AN26),AVERAGE($AK26:$AO26),AVERAGE($AL26:$AP26),AVERAGE($AM26:$AQ26),AVERAGE($AN26:$AR26),AVERAGE($AO26:$AS26),AVERAGE($AP26:$AT26),AVERAGE($AQ26:$AU26),AVERAGE($AJ26:$AO26),AVERAGE($AK26:$AP26),AVERAGE($AL26:$AQ26),AVERAGE($AM26:$AR26),AVERAGE($AN26:$AS26),AVERAGE($AO26:$AT26),AVERAGE($AP26:$AU26)),1))</f>
        <v/>
      </c>
      <c r="AH26" s="36" t="str">
        <f aca="false">IF($B26="","",IF($AC26&gt;$AG$3,"年間 上限超過 "&amp;TEXT($AC26-$AG$3,"0.#")&amp;"時間",IF($AF26&gt;=100,"単月100時間以上（"&amp;TEXT($AF26,"0.#")&amp;"）",IF($AG26&gt;80,"2〜6か月平均が80時間超（"&amp;TEXT($AG26,"0.#")&amp;"）",IF($AE26&gt;6,"月"&amp;$AC$3&amp;"時間超が年"&amp;TEXT($AE26,"0")&amp;"回",IF($AD26&lt;=45,"年間の残り "&amp;TEXT($AD26,"0.#")&amp;"時間",IF($AE26&gt;=5,"月"&amp;$AC$3&amp;"時間超 あと"&amp;TEXT(6-$AE26,"0")&amp;"回","上限内（年間の残り "&amp;TEXT($AD26,"0.#")&amp;"時間）")))))))</f>
        <v/>
      </c>
      <c r="AJ26" s="2" t="str">
        <f aca="false">IF($B26="","",N(E26)+N(Q26))</f>
        <v/>
      </c>
      <c r="AK26" s="2" t="str">
        <f aca="false">IF($B26="","",N(F26)+N(R26))</f>
        <v/>
      </c>
      <c r="AL26" s="2" t="str">
        <f aca="false">IF($B26="","",N(G26)+N(S26))</f>
        <v/>
      </c>
      <c r="AM26" s="2" t="str">
        <f aca="false">IF($B26="","",N(H26)+N(T26))</f>
        <v/>
      </c>
      <c r="AN26" s="2" t="str">
        <f aca="false">IF($B26="","",N(I26)+N(U26))</f>
        <v/>
      </c>
      <c r="AO26" s="2" t="str">
        <f aca="false">IF($B26="","",N(J26)+N(V26))</f>
        <v/>
      </c>
      <c r="AP26" s="2" t="str">
        <f aca="false">IF($B26="","",N(K26)+N(W26))</f>
        <v/>
      </c>
      <c r="AQ26" s="2" t="str">
        <f aca="false">IF($B26="","",N(L26)+N(X26))</f>
        <v/>
      </c>
      <c r="AR26" s="2" t="str">
        <f aca="false">IF($B26="","",N(M26)+N(Y26))</f>
        <v/>
      </c>
      <c r="AS26" s="2" t="str">
        <f aca="false">IF($B26="","",N(N26)+N(Z26))</f>
        <v/>
      </c>
      <c r="AT26" s="2" t="str">
        <f aca="false">IF($B26="","",N(O26)+N(AA26))</f>
        <v/>
      </c>
      <c r="AU26" s="2" t="str">
        <f aca="false">IF($B26="","",N(P26)+N(AB26))</f>
        <v/>
      </c>
    </row>
    <row r="27" customFormat="false" ht="15" hidden="false" customHeight="false" outlineLevel="0" collapsed="false">
      <c r="A27" s="29" t="str">
        <f aca="false">IF($B27="","",COUNTA($B$8:$B27))</f>
        <v/>
      </c>
      <c r="B27" s="30"/>
      <c r="C27" s="30"/>
      <c r="D27" s="30"/>
      <c r="E27" s="31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3"/>
      <c r="Q27" s="31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3"/>
      <c r="AC27" s="34" t="str">
        <f aca="false">IF($B27="","",SUM($E27:$P27))</f>
        <v/>
      </c>
      <c r="AD27" s="34" t="str">
        <f aca="false">IF($B27="","",$AG$3-$AC27)</f>
        <v/>
      </c>
      <c r="AE27" s="35" t="str">
        <f aca="false">IF($B27="","",COUNTIF($E27:$P27,"&gt;"&amp;$AC$3))</f>
        <v/>
      </c>
      <c r="AF27" s="34" t="str">
        <f aca="false">IF($B27="","",MAX($AJ27:$AU27))</f>
        <v/>
      </c>
      <c r="AG27" s="34" t="str">
        <f aca="false">IF($B27="","",ROUND(MAX(AVERAGE($AJ27:$AK27),AVERAGE($AK27:$AL27),AVERAGE($AL27:$AM27),AVERAGE($AM27:$AN27),AVERAGE($AN27:$AO27),AVERAGE($AO27:$AP27),AVERAGE($AP27:$AQ27),AVERAGE($AQ27:$AR27),AVERAGE($AR27:$AS27),AVERAGE($AS27:$AT27),AVERAGE($AT27:$AU27),AVERAGE($AJ27:$AL27),AVERAGE($AK27:$AM27),AVERAGE($AL27:$AN27),AVERAGE($AM27:$AO27),AVERAGE($AN27:$AP27),AVERAGE($AO27:$AQ27),AVERAGE($AP27:$AR27),AVERAGE($AQ27:$AS27),AVERAGE($AR27:$AT27),AVERAGE($AS27:$AU27),AVERAGE($AJ27:$AM27),AVERAGE($AK27:$AN27),AVERAGE($AL27:$AO27),AVERAGE($AM27:$AP27),AVERAGE($AN27:$AQ27),AVERAGE($AO27:$AR27),AVERAGE($AP27:$AS27),AVERAGE($AQ27:$AT27),AVERAGE($AR27:$AU27),AVERAGE($AJ27:$AN27),AVERAGE($AK27:$AO27),AVERAGE($AL27:$AP27),AVERAGE($AM27:$AQ27),AVERAGE($AN27:$AR27),AVERAGE($AO27:$AS27),AVERAGE($AP27:$AT27),AVERAGE($AQ27:$AU27),AVERAGE($AJ27:$AO27),AVERAGE($AK27:$AP27),AVERAGE($AL27:$AQ27),AVERAGE($AM27:$AR27),AVERAGE($AN27:$AS27),AVERAGE($AO27:$AT27),AVERAGE($AP27:$AU27)),1))</f>
        <v/>
      </c>
      <c r="AH27" s="36" t="str">
        <f aca="false">IF($B27="","",IF($AC27&gt;$AG$3,"年間 上限超過 "&amp;TEXT($AC27-$AG$3,"0.#")&amp;"時間",IF($AF27&gt;=100,"単月100時間以上（"&amp;TEXT($AF27,"0.#")&amp;"）",IF($AG27&gt;80,"2〜6か月平均が80時間超（"&amp;TEXT($AG27,"0.#")&amp;"）",IF($AE27&gt;6,"月"&amp;$AC$3&amp;"時間超が年"&amp;TEXT($AE27,"0")&amp;"回",IF($AD27&lt;=45,"年間の残り "&amp;TEXT($AD27,"0.#")&amp;"時間",IF($AE27&gt;=5,"月"&amp;$AC$3&amp;"時間超 あと"&amp;TEXT(6-$AE27,"0")&amp;"回","上限内（年間の残り "&amp;TEXT($AD27,"0.#")&amp;"時間）")))))))</f>
        <v/>
      </c>
      <c r="AJ27" s="2" t="str">
        <f aca="false">IF($B27="","",N(E27)+N(Q27))</f>
        <v/>
      </c>
      <c r="AK27" s="2" t="str">
        <f aca="false">IF($B27="","",N(F27)+N(R27))</f>
        <v/>
      </c>
      <c r="AL27" s="2" t="str">
        <f aca="false">IF($B27="","",N(G27)+N(S27))</f>
        <v/>
      </c>
      <c r="AM27" s="2" t="str">
        <f aca="false">IF($B27="","",N(H27)+N(T27))</f>
        <v/>
      </c>
      <c r="AN27" s="2" t="str">
        <f aca="false">IF($B27="","",N(I27)+N(U27))</f>
        <v/>
      </c>
      <c r="AO27" s="2" t="str">
        <f aca="false">IF($B27="","",N(J27)+N(V27))</f>
        <v/>
      </c>
      <c r="AP27" s="2" t="str">
        <f aca="false">IF($B27="","",N(K27)+N(W27))</f>
        <v/>
      </c>
      <c r="AQ27" s="2" t="str">
        <f aca="false">IF($B27="","",N(L27)+N(X27))</f>
        <v/>
      </c>
      <c r="AR27" s="2" t="str">
        <f aca="false">IF($B27="","",N(M27)+N(Y27))</f>
        <v/>
      </c>
      <c r="AS27" s="2" t="str">
        <f aca="false">IF($B27="","",N(N27)+N(Z27))</f>
        <v/>
      </c>
      <c r="AT27" s="2" t="str">
        <f aca="false">IF($B27="","",N(O27)+N(AA27))</f>
        <v/>
      </c>
      <c r="AU27" s="2" t="str">
        <f aca="false">IF($B27="","",N(P27)+N(AB27))</f>
        <v/>
      </c>
    </row>
    <row r="28" customFormat="false" ht="15" hidden="false" customHeight="false" outlineLevel="0" collapsed="false">
      <c r="A28" s="29" t="str">
        <f aca="false">IF($B28="","",COUNTA($B$8:$B28))</f>
        <v/>
      </c>
      <c r="B28" s="30"/>
      <c r="C28" s="30"/>
      <c r="D28" s="30"/>
      <c r="E28" s="31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3"/>
      <c r="Q28" s="31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3"/>
      <c r="AC28" s="34" t="str">
        <f aca="false">IF($B28="","",SUM($E28:$P28))</f>
        <v/>
      </c>
      <c r="AD28" s="34" t="str">
        <f aca="false">IF($B28="","",$AG$3-$AC28)</f>
        <v/>
      </c>
      <c r="AE28" s="35" t="str">
        <f aca="false">IF($B28="","",COUNTIF($E28:$P28,"&gt;"&amp;$AC$3))</f>
        <v/>
      </c>
      <c r="AF28" s="34" t="str">
        <f aca="false">IF($B28="","",MAX($AJ28:$AU28))</f>
        <v/>
      </c>
      <c r="AG28" s="34" t="str">
        <f aca="false">IF($B28="","",ROUND(MAX(AVERAGE($AJ28:$AK28),AVERAGE($AK28:$AL28),AVERAGE($AL28:$AM28),AVERAGE($AM28:$AN28),AVERAGE($AN28:$AO28),AVERAGE($AO28:$AP28),AVERAGE($AP28:$AQ28),AVERAGE($AQ28:$AR28),AVERAGE($AR28:$AS28),AVERAGE($AS28:$AT28),AVERAGE($AT28:$AU28),AVERAGE($AJ28:$AL28),AVERAGE($AK28:$AM28),AVERAGE($AL28:$AN28),AVERAGE($AM28:$AO28),AVERAGE($AN28:$AP28),AVERAGE($AO28:$AQ28),AVERAGE($AP28:$AR28),AVERAGE($AQ28:$AS28),AVERAGE($AR28:$AT28),AVERAGE($AS28:$AU28),AVERAGE($AJ28:$AM28),AVERAGE($AK28:$AN28),AVERAGE($AL28:$AO28),AVERAGE($AM28:$AP28),AVERAGE($AN28:$AQ28),AVERAGE($AO28:$AR28),AVERAGE($AP28:$AS28),AVERAGE($AQ28:$AT28),AVERAGE($AR28:$AU28),AVERAGE($AJ28:$AN28),AVERAGE($AK28:$AO28),AVERAGE($AL28:$AP28),AVERAGE($AM28:$AQ28),AVERAGE($AN28:$AR28),AVERAGE($AO28:$AS28),AVERAGE($AP28:$AT28),AVERAGE($AQ28:$AU28),AVERAGE($AJ28:$AO28),AVERAGE($AK28:$AP28),AVERAGE($AL28:$AQ28),AVERAGE($AM28:$AR28),AVERAGE($AN28:$AS28),AVERAGE($AO28:$AT28),AVERAGE($AP28:$AU28)),1))</f>
        <v/>
      </c>
      <c r="AH28" s="36" t="str">
        <f aca="false">IF($B28="","",IF($AC28&gt;$AG$3,"年間 上限超過 "&amp;TEXT($AC28-$AG$3,"0.#")&amp;"時間",IF($AF28&gt;=100,"単月100時間以上（"&amp;TEXT($AF28,"0.#")&amp;"）",IF($AG28&gt;80,"2〜6か月平均が80時間超（"&amp;TEXT($AG28,"0.#")&amp;"）",IF($AE28&gt;6,"月"&amp;$AC$3&amp;"時間超が年"&amp;TEXT($AE28,"0")&amp;"回",IF($AD28&lt;=45,"年間の残り "&amp;TEXT($AD28,"0.#")&amp;"時間",IF($AE28&gt;=5,"月"&amp;$AC$3&amp;"時間超 あと"&amp;TEXT(6-$AE28,"0")&amp;"回","上限内（年間の残り "&amp;TEXT($AD28,"0.#")&amp;"時間）")))))))</f>
        <v/>
      </c>
      <c r="AJ28" s="2" t="str">
        <f aca="false">IF($B28="","",N(E28)+N(Q28))</f>
        <v/>
      </c>
      <c r="AK28" s="2" t="str">
        <f aca="false">IF($B28="","",N(F28)+N(R28))</f>
        <v/>
      </c>
      <c r="AL28" s="2" t="str">
        <f aca="false">IF($B28="","",N(G28)+N(S28))</f>
        <v/>
      </c>
      <c r="AM28" s="2" t="str">
        <f aca="false">IF($B28="","",N(H28)+N(T28))</f>
        <v/>
      </c>
      <c r="AN28" s="2" t="str">
        <f aca="false">IF($B28="","",N(I28)+N(U28))</f>
        <v/>
      </c>
      <c r="AO28" s="2" t="str">
        <f aca="false">IF($B28="","",N(J28)+N(V28))</f>
        <v/>
      </c>
      <c r="AP28" s="2" t="str">
        <f aca="false">IF($B28="","",N(K28)+N(W28))</f>
        <v/>
      </c>
      <c r="AQ28" s="2" t="str">
        <f aca="false">IF($B28="","",N(L28)+N(X28))</f>
        <v/>
      </c>
      <c r="AR28" s="2" t="str">
        <f aca="false">IF($B28="","",N(M28)+N(Y28))</f>
        <v/>
      </c>
      <c r="AS28" s="2" t="str">
        <f aca="false">IF($B28="","",N(N28)+N(Z28))</f>
        <v/>
      </c>
      <c r="AT28" s="2" t="str">
        <f aca="false">IF($B28="","",N(O28)+N(AA28))</f>
        <v/>
      </c>
      <c r="AU28" s="2" t="str">
        <f aca="false">IF($B28="","",N(P28)+N(AB28))</f>
        <v/>
      </c>
    </row>
    <row r="29" customFormat="false" ht="15" hidden="false" customHeight="false" outlineLevel="0" collapsed="false">
      <c r="A29" s="29" t="str">
        <f aca="false">IF($B29="","",COUNTA($B$8:$B29))</f>
        <v/>
      </c>
      <c r="B29" s="30"/>
      <c r="C29" s="30"/>
      <c r="D29" s="30"/>
      <c r="E29" s="31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3"/>
      <c r="Q29" s="31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3"/>
      <c r="AC29" s="34" t="str">
        <f aca="false">IF($B29="","",SUM($E29:$P29))</f>
        <v/>
      </c>
      <c r="AD29" s="34" t="str">
        <f aca="false">IF($B29="","",$AG$3-$AC29)</f>
        <v/>
      </c>
      <c r="AE29" s="35" t="str">
        <f aca="false">IF($B29="","",COUNTIF($E29:$P29,"&gt;"&amp;$AC$3))</f>
        <v/>
      </c>
      <c r="AF29" s="34" t="str">
        <f aca="false">IF($B29="","",MAX($AJ29:$AU29))</f>
        <v/>
      </c>
      <c r="AG29" s="34" t="str">
        <f aca="false">IF($B29="","",ROUND(MAX(AVERAGE($AJ29:$AK29),AVERAGE($AK29:$AL29),AVERAGE($AL29:$AM29),AVERAGE($AM29:$AN29),AVERAGE($AN29:$AO29),AVERAGE($AO29:$AP29),AVERAGE($AP29:$AQ29),AVERAGE($AQ29:$AR29),AVERAGE($AR29:$AS29),AVERAGE($AS29:$AT29),AVERAGE($AT29:$AU29),AVERAGE($AJ29:$AL29),AVERAGE($AK29:$AM29),AVERAGE($AL29:$AN29),AVERAGE($AM29:$AO29),AVERAGE($AN29:$AP29),AVERAGE($AO29:$AQ29),AVERAGE($AP29:$AR29),AVERAGE($AQ29:$AS29),AVERAGE($AR29:$AT29),AVERAGE($AS29:$AU29),AVERAGE($AJ29:$AM29),AVERAGE($AK29:$AN29),AVERAGE($AL29:$AO29),AVERAGE($AM29:$AP29),AVERAGE($AN29:$AQ29),AVERAGE($AO29:$AR29),AVERAGE($AP29:$AS29),AVERAGE($AQ29:$AT29),AVERAGE($AR29:$AU29),AVERAGE($AJ29:$AN29),AVERAGE($AK29:$AO29),AVERAGE($AL29:$AP29),AVERAGE($AM29:$AQ29),AVERAGE($AN29:$AR29),AVERAGE($AO29:$AS29),AVERAGE($AP29:$AT29),AVERAGE($AQ29:$AU29),AVERAGE($AJ29:$AO29),AVERAGE($AK29:$AP29),AVERAGE($AL29:$AQ29),AVERAGE($AM29:$AR29),AVERAGE($AN29:$AS29),AVERAGE($AO29:$AT29),AVERAGE($AP29:$AU29)),1))</f>
        <v/>
      </c>
      <c r="AH29" s="36" t="str">
        <f aca="false">IF($B29="","",IF($AC29&gt;$AG$3,"年間 上限超過 "&amp;TEXT($AC29-$AG$3,"0.#")&amp;"時間",IF($AF29&gt;=100,"単月100時間以上（"&amp;TEXT($AF29,"0.#")&amp;"）",IF($AG29&gt;80,"2〜6か月平均が80時間超（"&amp;TEXT($AG29,"0.#")&amp;"）",IF($AE29&gt;6,"月"&amp;$AC$3&amp;"時間超が年"&amp;TEXT($AE29,"0")&amp;"回",IF($AD29&lt;=45,"年間の残り "&amp;TEXT($AD29,"0.#")&amp;"時間",IF($AE29&gt;=5,"月"&amp;$AC$3&amp;"時間超 あと"&amp;TEXT(6-$AE29,"0")&amp;"回","上限内（年間の残り "&amp;TEXT($AD29,"0.#")&amp;"時間）")))))))</f>
        <v/>
      </c>
      <c r="AJ29" s="2" t="str">
        <f aca="false">IF($B29="","",N(E29)+N(Q29))</f>
        <v/>
      </c>
      <c r="AK29" s="2" t="str">
        <f aca="false">IF($B29="","",N(F29)+N(R29))</f>
        <v/>
      </c>
      <c r="AL29" s="2" t="str">
        <f aca="false">IF($B29="","",N(G29)+N(S29))</f>
        <v/>
      </c>
      <c r="AM29" s="2" t="str">
        <f aca="false">IF($B29="","",N(H29)+N(T29))</f>
        <v/>
      </c>
      <c r="AN29" s="2" t="str">
        <f aca="false">IF($B29="","",N(I29)+N(U29))</f>
        <v/>
      </c>
      <c r="AO29" s="2" t="str">
        <f aca="false">IF($B29="","",N(J29)+N(V29))</f>
        <v/>
      </c>
      <c r="AP29" s="2" t="str">
        <f aca="false">IF($B29="","",N(K29)+N(W29))</f>
        <v/>
      </c>
      <c r="AQ29" s="2" t="str">
        <f aca="false">IF($B29="","",N(L29)+N(X29))</f>
        <v/>
      </c>
      <c r="AR29" s="2" t="str">
        <f aca="false">IF($B29="","",N(M29)+N(Y29))</f>
        <v/>
      </c>
      <c r="AS29" s="2" t="str">
        <f aca="false">IF($B29="","",N(N29)+N(Z29))</f>
        <v/>
      </c>
      <c r="AT29" s="2" t="str">
        <f aca="false">IF($B29="","",N(O29)+N(AA29))</f>
        <v/>
      </c>
      <c r="AU29" s="2" t="str">
        <f aca="false">IF($B29="","",N(P29)+N(AB29))</f>
        <v/>
      </c>
    </row>
    <row r="30" customFormat="false" ht="15" hidden="false" customHeight="false" outlineLevel="0" collapsed="false">
      <c r="A30" s="29" t="str">
        <f aca="false">IF($B30="","",COUNTA($B$8:$B30))</f>
        <v/>
      </c>
      <c r="B30" s="30"/>
      <c r="C30" s="30"/>
      <c r="D30" s="30"/>
      <c r="E30" s="31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3"/>
      <c r="Q30" s="31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3"/>
      <c r="AC30" s="34" t="str">
        <f aca="false">IF($B30="","",SUM($E30:$P30))</f>
        <v/>
      </c>
      <c r="AD30" s="34" t="str">
        <f aca="false">IF($B30="","",$AG$3-$AC30)</f>
        <v/>
      </c>
      <c r="AE30" s="35" t="str">
        <f aca="false">IF($B30="","",COUNTIF($E30:$P30,"&gt;"&amp;$AC$3))</f>
        <v/>
      </c>
      <c r="AF30" s="34" t="str">
        <f aca="false">IF($B30="","",MAX($AJ30:$AU30))</f>
        <v/>
      </c>
      <c r="AG30" s="34" t="str">
        <f aca="false">IF($B30="","",ROUND(MAX(AVERAGE($AJ30:$AK30),AVERAGE($AK30:$AL30),AVERAGE($AL30:$AM30),AVERAGE($AM30:$AN30),AVERAGE($AN30:$AO30),AVERAGE($AO30:$AP30),AVERAGE($AP30:$AQ30),AVERAGE($AQ30:$AR30),AVERAGE($AR30:$AS30),AVERAGE($AS30:$AT30),AVERAGE($AT30:$AU30),AVERAGE($AJ30:$AL30),AVERAGE($AK30:$AM30),AVERAGE($AL30:$AN30),AVERAGE($AM30:$AO30),AVERAGE($AN30:$AP30),AVERAGE($AO30:$AQ30),AVERAGE($AP30:$AR30),AVERAGE($AQ30:$AS30),AVERAGE($AR30:$AT30),AVERAGE($AS30:$AU30),AVERAGE($AJ30:$AM30),AVERAGE($AK30:$AN30),AVERAGE($AL30:$AO30),AVERAGE($AM30:$AP30),AVERAGE($AN30:$AQ30),AVERAGE($AO30:$AR30),AVERAGE($AP30:$AS30),AVERAGE($AQ30:$AT30),AVERAGE($AR30:$AU30),AVERAGE($AJ30:$AN30),AVERAGE($AK30:$AO30),AVERAGE($AL30:$AP30),AVERAGE($AM30:$AQ30),AVERAGE($AN30:$AR30),AVERAGE($AO30:$AS30),AVERAGE($AP30:$AT30),AVERAGE($AQ30:$AU30),AVERAGE($AJ30:$AO30),AVERAGE($AK30:$AP30),AVERAGE($AL30:$AQ30),AVERAGE($AM30:$AR30),AVERAGE($AN30:$AS30),AVERAGE($AO30:$AT30),AVERAGE($AP30:$AU30)),1))</f>
        <v/>
      </c>
      <c r="AH30" s="36" t="str">
        <f aca="false">IF($B30="","",IF($AC30&gt;$AG$3,"年間 上限超過 "&amp;TEXT($AC30-$AG$3,"0.#")&amp;"時間",IF($AF30&gt;=100,"単月100時間以上（"&amp;TEXT($AF30,"0.#")&amp;"）",IF($AG30&gt;80,"2〜6か月平均が80時間超（"&amp;TEXT($AG30,"0.#")&amp;"）",IF($AE30&gt;6,"月"&amp;$AC$3&amp;"時間超が年"&amp;TEXT($AE30,"0")&amp;"回",IF($AD30&lt;=45,"年間の残り "&amp;TEXT($AD30,"0.#")&amp;"時間",IF($AE30&gt;=5,"月"&amp;$AC$3&amp;"時間超 あと"&amp;TEXT(6-$AE30,"0")&amp;"回","上限内（年間の残り "&amp;TEXT($AD30,"0.#")&amp;"時間）")))))))</f>
        <v/>
      </c>
      <c r="AJ30" s="2" t="str">
        <f aca="false">IF($B30="","",N(E30)+N(Q30))</f>
        <v/>
      </c>
      <c r="AK30" s="2" t="str">
        <f aca="false">IF($B30="","",N(F30)+N(R30))</f>
        <v/>
      </c>
      <c r="AL30" s="2" t="str">
        <f aca="false">IF($B30="","",N(G30)+N(S30))</f>
        <v/>
      </c>
      <c r="AM30" s="2" t="str">
        <f aca="false">IF($B30="","",N(H30)+N(T30))</f>
        <v/>
      </c>
      <c r="AN30" s="2" t="str">
        <f aca="false">IF($B30="","",N(I30)+N(U30))</f>
        <v/>
      </c>
      <c r="AO30" s="2" t="str">
        <f aca="false">IF($B30="","",N(J30)+N(V30))</f>
        <v/>
      </c>
      <c r="AP30" s="2" t="str">
        <f aca="false">IF($B30="","",N(K30)+N(W30))</f>
        <v/>
      </c>
      <c r="AQ30" s="2" t="str">
        <f aca="false">IF($B30="","",N(L30)+N(X30))</f>
        <v/>
      </c>
      <c r="AR30" s="2" t="str">
        <f aca="false">IF($B30="","",N(M30)+N(Y30))</f>
        <v/>
      </c>
      <c r="AS30" s="2" t="str">
        <f aca="false">IF($B30="","",N(N30)+N(Z30))</f>
        <v/>
      </c>
      <c r="AT30" s="2" t="str">
        <f aca="false">IF($B30="","",N(O30)+N(AA30))</f>
        <v/>
      </c>
      <c r="AU30" s="2" t="str">
        <f aca="false">IF($B30="","",N(P30)+N(AB30))</f>
        <v/>
      </c>
    </row>
    <row r="31" customFormat="false" ht="15" hidden="false" customHeight="false" outlineLevel="0" collapsed="false">
      <c r="A31" s="29" t="str">
        <f aca="false">IF($B31="","",COUNTA($B$8:$B31))</f>
        <v/>
      </c>
      <c r="B31" s="30"/>
      <c r="C31" s="30"/>
      <c r="D31" s="30"/>
      <c r="E31" s="31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3"/>
      <c r="Q31" s="31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3"/>
      <c r="AC31" s="34" t="str">
        <f aca="false">IF($B31="","",SUM($E31:$P31))</f>
        <v/>
      </c>
      <c r="AD31" s="34" t="str">
        <f aca="false">IF($B31="","",$AG$3-$AC31)</f>
        <v/>
      </c>
      <c r="AE31" s="35" t="str">
        <f aca="false">IF($B31="","",COUNTIF($E31:$P31,"&gt;"&amp;$AC$3))</f>
        <v/>
      </c>
      <c r="AF31" s="34" t="str">
        <f aca="false">IF($B31="","",MAX($AJ31:$AU31))</f>
        <v/>
      </c>
      <c r="AG31" s="34" t="str">
        <f aca="false">IF($B31="","",ROUND(MAX(AVERAGE($AJ31:$AK31),AVERAGE($AK31:$AL31),AVERAGE($AL31:$AM31),AVERAGE($AM31:$AN31),AVERAGE($AN31:$AO31),AVERAGE($AO31:$AP31),AVERAGE($AP31:$AQ31),AVERAGE($AQ31:$AR31),AVERAGE($AR31:$AS31),AVERAGE($AS31:$AT31),AVERAGE($AT31:$AU31),AVERAGE($AJ31:$AL31),AVERAGE($AK31:$AM31),AVERAGE($AL31:$AN31),AVERAGE($AM31:$AO31),AVERAGE($AN31:$AP31),AVERAGE($AO31:$AQ31),AVERAGE($AP31:$AR31),AVERAGE($AQ31:$AS31),AVERAGE($AR31:$AT31),AVERAGE($AS31:$AU31),AVERAGE($AJ31:$AM31),AVERAGE($AK31:$AN31),AVERAGE($AL31:$AO31),AVERAGE($AM31:$AP31),AVERAGE($AN31:$AQ31),AVERAGE($AO31:$AR31),AVERAGE($AP31:$AS31),AVERAGE($AQ31:$AT31),AVERAGE($AR31:$AU31),AVERAGE($AJ31:$AN31),AVERAGE($AK31:$AO31),AVERAGE($AL31:$AP31),AVERAGE($AM31:$AQ31),AVERAGE($AN31:$AR31),AVERAGE($AO31:$AS31),AVERAGE($AP31:$AT31),AVERAGE($AQ31:$AU31),AVERAGE($AJ31:$AO31),AVERAGE($AK31:$AP31),AVERAGE($AL31:$AQ31),AVERAGE($AM31:$AR31),AVERAGE($AN31:$AS31),AVERAGE($AO31:$AT31),AVERAGE($AP31:$AU31)),1))</f>
        <v/>
      </c>
      <c r="AH31" s="36" t="str">
        <f aca="false">IF($B31="","",IF($AC31&gt;$AG$3,"年間 上限超過 "&amp;TEXT($AC31-$AG$3,"0.#")&amp;"時間",IF($AF31&gt;=100,"単月100時間以上（"&amp;TEXT($AF31,"0.#")&amp;"）",IF($AG31&gt;80,"2〜6か月平均が80時間超（"&amp;TEXT($AG31,"0.#")&amp;"）",IF($AE31&gt;6,"月"&amp;$AC$3&amp;"時間超が年"&amp;TEXT($AE31,"0")&amp;"回",IF($AD31&lt;=45,"年間の残り "&amp;TEXT($AD31,"0.#")&amp;"時間",IF($AE31&gt;=5,"月"&amp;$AC$3&amp;"時間超 あと"&amp;TEXT(6-$AE31,"0")&amp;"回","上限内（年間の残り "&amp;TEXT($AD31,"0.#")&amp;"時間）")))))))</f>
        <v/>
      </c>
      <c r="AJ31" s="2" t="str">
        <f aca="false">IF($B31="","",N(E31)+N(Q31))</f>
        <v/>
      </c>
      <c r="AK31" s="2" t="str">
        <f aca="false">IF($B31="","",N(F31)+N(R31))</f>
        <v/>
      </c>
      <c r="AL31" s="2" t="str">
        <f aca="false">IF($B31="","",N(G31)+N(S31))</f>
        <v/>
      </c>
      <c r="AM31" s="2" t="str">
        <f aca="false">IF($B31="","",N(H31)+N(T31))</f>
        <v/>
      </c>
      <c r="AN31" s="2" t="str">
        <f aca="false">IF($B31="","",N(I31)+N(U31))</f>
        <v/>
      </c>
      <c r="AO31" s="2" t="str">
        <f aca="false">IF($B31="","",N(J31)+N(V31))</f>
        <v/>
      </c>
      <c r="AP31" s="2" t="str">
        <f aca="false">IF($B31="","",N(K31)+N(W31))</f>
        <v/>
      </c>
      <c r="AQ31" s="2" t="str">
        <f aca="false">IF($B31="","",N(L31)+N(X31))</f>
        <v/>
      </c>
      <c r="AR31" s="2" t="str">
        <f aca="false">IF($B31="","",N(M31)+N(Y31))</f>
        <v/>
      </c>
      <c r="AS31" s="2" t="str">
        <f aca="false">IF($B31="","",N(N31)+N(Z31))</f>
        <v/>
      </c>
      <c r="AT31" s="2" t="str">
        <f aca="false">IF($B31="","",N(O31)+N(AA31))</f>
        <v/>
      </c>
      <c r="AU31" s="2" t="str">
        <f aca="false">IF($B31="","",N(P31)+N(AB31))</f>
        <v/>
      </c>
    </row>
    <row r="32" customFormat="false" ht="15" hidden="false" customHeight="false" outlineLevel="0" collapsed="false">
      <c r="A32" s="29" t="str">
        <f aca="false">IF($B32="","",COUNTA($B$8:$B32))</f>
        <v/>
      </c>
      <c r="B32" s="30"/>
      <c r="C32" s="30"/>
      <c r="D32" s="30"/>
      <c r="E32" s="31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3"/>
      <c r="Q32" s="31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3"/>
      <c r="AC32" s="34" t="str">
        <f aca="false">IF($B32="","",SUM($E32:$P32))</f>
        <v/>
      </c>
      <c r="AD32" s="34" t="str">
        <f aca="false">IF($B32="","",$AG$3-$AC32)</f>
        <v/>
      </c>
      <c r="AE32" s="35" t="str">
        <f aca="false">IF($B32="","",COUNTIF($E32:$P32,"&gt;"&amp;$AC$3))</f>
        <v/>
      </c>
      <c r="AF32" s="34" t="str">
        <f aca="false">IF($B32="","",MAX($AJ32:$AU32))</f>
        <v/>
      </c>
      <c r="AG32" s="34" t="str">
        <f aca="false">IF($B32="","",ROUND(MAX(AVERAGE($AJ32:$AK32),AVERAGE($AK32:$AL32),AVERAGE($AL32:$AM32),AVERAGE($AM32:$AN32),AVERAGE($AN32:$AO32),AVERAGE($AO32:$AP32),AVERAGE($AP32:$AQ32),AVERAGE($AQ32:$AR32),AVERAGE($AR32:$AS32),AVERAGE($AS32:$AT32),AVERAGE($AT32:$AU32),AVERAGE($AJ32:$AL32),AVERAGE($AK32:$AM32),AVERAGE($AL32:$AN32),AVERAGE($AM32:$AO32),AVERAGE($AN32:$AP32),AVERAGE($AO32:$AQ32),AVERAGE($AP32:$AR32),AVERAGE($AQ32:$AS32),AVERAGE($AR32:$AT32),AVERAGE($AS32:$AU32),AVERAGE($AJ32:$AM32),AVERAGE($AK32:$AN32),AVERAGE($AL32:$AO32),AVERAGE($AM32:$AP32),AVERAGE($AN32:$AQ32),AVERAGE($AO32:$AR32),AVERAGE($AP32:$AS32),AVERAGE($AQ32:$AT32),AVERAGE($AR32:$AU32),AVERAGE($AJ32:$AN32),AVERAGE($AK32:$AO32),AVERAGE($AL32:$AP32),AVERAGE($AM32:$AQ32),AVERAGE($AN32:$AR32),AVERAGE($AO32:$AS32),AVERAGE($AP32:$AT32),AVERAGE($AQ32:$AU32),AVERAGE($AJ32:$AO32),AVERAGE($AK32:$AP32),AVERAGE($AL32:$AQ32),AVERAGE($AM32:$AR32),AVERAGE($AN32:$AS32),AVERAGE($AO32:$AT32),AVERAGE($AP32:$AU32)),1))</f>
        <v/>
      </c>
      <c r="AH32" s="36" t="str">
        <f aca="false">IF($B32="","",IF($AC32&gt;$AG$3,"年間 上限超過 "&amp;TEXT($AC32-$AG$3,"0.#")&amp;"時間",IF($AF32&gt;=100,"単月100時間以上（"&amp;TEXT($AF32,"0.#")&amp;"）",IF($AG32&gt;80,"2〜6か月平均が80時間超（"&amp;TEXT($AG32,"0.#")&amp;"）",IF($AE32&gt;6,"月"&amp;$AC$3&amp;"時間超が年"&amp;TEXT($AE32,"0")&amp;"回",IF($AD32&lt;=45,"年間の残り "&amp;TEXT($AD32,"0.#")&amp;"時間",IF($AE32&gt;=5,"月"&amp;$AC$3&amp;"時間超 あと"&amp;TEXT(6-$AE32,"0")&amp;"回","上限内（年間の残り "&amp;TEXT($AD32,"0.#")&amp;"時間）")))))))</f>
        <v/>
      </c>
      <c r="AJ32" s="2" t="str">
        <f aca="false">IF($B32="","",N(E32)+N(Q32))</f>
        <v/>
      </c>
      <c r="AK32" s="2" t="str">
        <f aca="false">IF($B32="","",N(F32)+N(R32))</f>
        <v/>
      </c>
      <c r="AL32" s="2" t="str">
        <f aca="false">IF($B32="","",N(G32)+N(S32))</f>
        <v/>
      </c>
      <c r="AM32" s="2" t="str">
        <f aca="false">IF($B32="","",N(H32)+N(T32))</f>
        <v/>
      </c>
      <c r="AN32" s="2" t="str">
        <f aca="false">IF($B32="","",N(I32)+N(U32))</f>
        <v/>
      </c>
      <c r="AO32" s="2" t="str">
        <f aca="false">IF($B32="","",N(J32)+N(V32))</f>
        <v/>
      </c>
      <c r="AP32" s="2" t="str">
        <f aca="false">IF($B32="","",N(K32)+N(W32))</f>
        <v/>
      </c>
      <c r="AQ32" s="2" t="str">
        <f aca="false">IF($B32="","",N(L32)+N(X32))</f>
        <v/>
      </c>
      <c r="AR32" s="2" t="str">
        <f aca="false">IF($B32="","",N(M32)+N(Y32))</f>
        <v/>
      </c>
      <c r="AS32" s="2" t="str">
        <f aca="false">IF($B32="","",N(N32)+N(Z32))</f>
        <v/>
      </c>
      <c r="AT32" s="2" t="str">
        <f aca="false">IF($B32="","",N(O32)+N(AA32))</f>
        <v/>
      </c>
      <c r="AU32" s="2" t="str">
        <f aca="false">IF($B32="","",N(P32)+N(AB32))</f>
        <v/>
      </c>
    </row>
    <row r="33" customFormat="false" ht="15" hidden="false" customHeight="false" outlineLevel="0" collapsed="false">
      <c r="A33" s="29" t="str">
        <f aca="false">IF($B33="","",COUNTA($B$8:$B33))</f>
        <v/>
      </c>
      <c r="B33" s="30"/>
      <c r="C33" s="30"/>
      <c r="D33" s="30"/>
      <c r="E33" s="31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3"/>
      <c r="Q33" s="31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3"/>
      <c r="AC33" s="34" t="str">
        <f aca="false">IF($B33="","",SUM($E33:$P33))</f>
        <v/>
      </c>
      <c r="AD33" s="34" t="str">
        <f aca="false">IF($B33="","",$AG$3-$AC33)</f>
        <v/>
      </c>
      <c r="AE33" s="35" t="str">
        <f aca="false">IF($B33="","",COUNTIF($E33:$P33,"&gt;"&amp;$AC$3))</f>
        <v/>
      </c>
      <c r="AF33" s="34" t="str">
        <f aca="false">IF($B33="","",MAX($AJ33:$AU33))</f>
        <v/>
      </c>
      <c r="AG33" s="34" t="str">
        <f aca="false">IF($B33="","",ROUND(MAX(AVERAGE($AJ33:$AK33),AVERAGE($AK33:$AL33),AVERAGE($AL33:$AM33),AVERAGE($AM33:$AN33),AVERAGE($AN33:$AO33),AVERAGE($AO33:$AP33),AVERAGE($AP33:$AQ33),AVERAGE($AQ33:$AR33),AVERAGE($AR33:$AS33),AVERAGE($AS33:$AT33),AVERAGE($AT33:$AU33),AVERAGE($AJ33:$AL33),AVERAGE($AK33:$AM33),AVERAGE($AL33:$AN33),AVERAGE($AM33:$AO33),AVERAGE($AN33:$AP33),AVERAGE($AO33:$AQ33),AVERAGE($AP33:$AR33),AVERAGE($AQ33:$AS33),AVERAGE($AR33:$AT33),AVERAGE($AS33:$AU33),AVERAGE($AJ33:$AM33),AVERAGE($AK33:$AN33),AVERAGE($AL33:$AO33),AVERAGE($AM33:$AP33),AVERAGE($AN33:$AQ33),AVERAGE($AO33:$AR33),AVERAGE($AP33:$AS33),AVERAGE($AQ33:$AT33),AVERAGE($AR33:$AU33),AVERAGE($AJ33:$AN33),AVERAGE($AK33:$AO33),AVERAGE($AL33:$AP33),AVERAGE($AM33:$AQ33),AVERAGE($AN33:$AR33),AVERAGE($AO33:$AS33),AVERAGE($AP33:$AT33),AVERAGE($AQ33:$AU33),AVERAGE($AJ33:$AO33),AVERAGE($AK33:$AP33),AVERAGE($AL33:$AQ33),AVERAGE($AM33:$AR33),AVERAGE($AN33:$AS33),AVERAGE($AO33:$AT33),AVERAGE($AP33:$AU33)),1))</f>
        <v/>
      </c>
      <c r="AH33" s="36" t="str">
        <f aca="false">IF($B33="","",IF($AC33&gt;$AG$3,"年間 上限超過 "&amp;TEXT($AC33-$AG$3,"0.#")&amp;"時間",IF($AF33&gt;=100,"単月100時間以上（"&amp;TEXT($AF33,"0.#")&amp;"）",IF($AG33&gt;80,"2〜6か月平均が80時間超（"&amp;TEXT($AG33,"0.#")&amp;"）",IF($AE33&gt;6,"月"&amp;$AC$3&amp;"時間超が年"&amp;TEXT($AE33,"0")&amp;"回",IF($AD33&lt;=45,"年間の残り "&amp;TEXT($AD33,"0.#")&amp;"時間",IF($AE33&gt;=5,"月"&amp;$AC$3&amp;"時間超 あと"&amp;TEXT(6-$AE33,"0")&amp;"回","上限内（年間の残り "&amp;TEXT($AD33,"0.#")&amp;"時間）")))))))</f>
        <v/>
      </c>
      <c r="AJ33" s="2" t="str">
        <f aca="false">IF($B33="","",N(E33)+N(Q33))</f>
        <v/>
      </c>
      <c r="AK33" s="2" t="str">
        <f aca="false">IF($B33="","",N(F33)+N(R33))</f>
        <v/>
      </c>
      <c r="AL33" s="2" t="str">
        <f aca="false">IF($B33="","",N(G33)+N(S33))</f>
        <v/>
      </c>
      <c r="AM33" s="2" t="str">
        <f aca="false">IF($B33="","",N(H33)+N(T33))</f>
        <v/>
      </c>
      <c r="AN33" s="2" t="str">
        <f aca="false">IF($B33="","",N(I33)+N(U33))</f>
        <v/>
      </c>
      <c r="AO33" s="2" t="str">
        <f aca="false">IF($B33="","",N(J33)+N(V33))</f>
        <v/>
      </c>
      <c r="AP33" s="2" t="str">
        <f aca="false">IF($B33="","",N(K33)+N(W33))</f>
        <v/>
      </c>
      <c r="AQ33" s="2" t="str">
        <f aca="false">IF($B33="","",N(L33)+N(X33))</f>
        <v/>
      </c>
      <c r="AR33" s="2" t="str">
        <f aca="false">IF($B33="","",N(M33)+N(Y33))</f>
        <v/>
      </c>
      <c r="AS33" s="2" t="str">
        <f aca="false">IF($B33="","",N(N33)+N(Z33))</f>
        <v/>
      </c>
      <c r="AT33" s="2" t="str">
        <f aca="false">IF($B33="","",N(O33)+N(AA33))</f>
        <v/>
      </c>
      <c r="AU33" s="2" t="str">
        <f aca="false">IF($B33="","",N(P33)+N(AB33))</f>
        <v/>
      </c>
    </row>
    <row r="34" customFormat="false" ht="15" hidden="false" customHeight="false" outlineLevel="0" collapsed="false">
      <c r="A34" s="29" t="str">
        <f aca="false">IF($B34="","",COUNTA($B$8:$B34))</f>
        <v/>
      </c>
      <c r="B34" s="30"/>
      <c r="C34" s="30"/>
      <c r="D34" s="30"/>
      <c r="E34" s="31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3"/>
      <c r="Q34" s="31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3"/>
      <c r="AC34" s="34" t="str">
        <f aca="false">IF($B34="","",SUM($E34:$P34))</f>
        <v/>
      </c>
      <c r="AD34" s="34" t="str">
        <f aca="false">IF($B34="","",$AG$3-$AC34)</f>
        <v/>
      </c>
      <c r="AE34" s="35" t="str">
        <f aca="false">IF($B34="","",COUNTIF($E34:$P34,"&gt;"&amp;$AC$3))</f>
        <v/>
      </c>
      <c r="AF34" s="34" t="str">
        <f aca="false">IF($B34="","",MAX($AJ34:$AU34))</f>
        <v/>
      </c>
      <c r="AG34" s="34" t="str">
        <f aca="false">IF($B34="","",ROUND(MAX(AVERAGE($AJ34:$AK34),AVERAGE($AK34:$AL34),AVERAGE($AL34:$AM34),AVERAGE($AM34:$AN34),AVERAGE($AN34:$AO34),AVERAGE($AO34:$AP34),AVERAGE($AP34:$AQ34),AVERAGE($AQ34:$AR34),AVERAGE($AR34:$AS34),AVERAGE($AS34:$AT34),AVERAGE($AT34:$AU34),AVERAGE($AJ34:$AL34),AVERAGE($AK34:$AM34),AVERAGE($AL34:$AN34),AVERAGE($AM34:$AO34),AVERAGE($AN34:$AP34),AVERAGE($AO34:$AQ34),AVERAGE($AP34:$AR34),AVERAGE($AQ34:$AS34),AVERAGE($AR34:$AT34),AVERAGE($AS34:$AU34),AVERAGE($AJ34:$AM34),AVERAGE($AK34:$AN34),AVERAGE($AL34:$AO34),AVERAGE($AM34:$AP34),AVERAGE($AN34:$AQ34),AVERAGE($AO34:$AR34),AVERAGE($AP34:$AS34),AVERAGE($AQ34:$AT34),AVERAGE($AR34:$AU34),AVERAGE($AJ34:$AN34),AVERAGE($AK34:$AO34),AVERAGE($AL34:$AP34),AVERAGE($AM34:$AQ34),AVERAGE($AN34:$AR34),AVERAGE($AO34:$AS34),AVERAGE($AP34:$AT34),AVERAGE($AQ34:$AU34),AVERAGE($AJ34:$AO34),AVERAGE($AK34:$AP34),AVERAGE($AL34:$AQ34),AVERAGE($AM34:$AR34),AVERAGE($AN34:$AS34),AVERAGE($AO34:$AT34),AVERAGE($AP34:$AU34)),1))</f>
        <v/>
      </c>
      <c r="AH34" s="36" t="str">
        <f aca="false">IF($B34="","",IF($AC34&gt;$AG$3,"年間 上限超過 "&amp;TEXT($AC34-$AG$3,"0.#")&amp;"時間",IF($AF34&gt;=100,"単月100時間以上（"&amp;TEXT($AF34,"0.#")&amp;"）",IF($AG34&gt;80,"2〜6か月平均が80時間超（"&amp;TEXT($AG34,"0.#")&amp;"）",IF($AE34&gt;6,"月"&amp;$AC$3&amp;"時間超が年"&amp;TEXT($AE34,"0")&amp;"回",IF($AD34&lt;=45,"年間の残り "&amp;TEXT($AD34,"0.#")&amp;"時間",IF($AE34&gt;=5,"月"&amp;$AC$3&amp;"時間超 あと"&amp;TEXT(6-$AE34,"0")&amp;"回","上限内（年間の残り "&amp;TEXT($AD34,"0.#")&amp;"時間）")))))))</f>
        <v/>
      </c>
      <c r="AJ34" s="2" t="str">
        <f aca="false">IF($B34="","",N(E34)+N(Q34))</f>
        <v/>
      </c>
      <c r="AK34" s="2" t="str">
        <f aca="false">IF($B34="","",N(F34)+N(R34))</f>
        <v/>
      </c>
      <c r="AL34" s="2" t="str">
        <f aca="false">IF($B34="","",N(G34)+N(S34))</f>
        <v/>
      </c>
      <c r="AM34" s="2" t="str">
        <f aca="false">IF($B34="","",N(H34)+N(T34))</f>
        <v/>
      </c>
      <c r="AN34" s="2" t="str">
        <f aca="false">IF($B34="","",N(I34)+N(U34))</f>
        <v/>
      </c>
      <c r="AO34" s="2" t="str">
        <f aca="false">IF($B34="","",N(J34)+N(V34))</f>
        <v/>
      </c>
      <c r="AP34" s="2" t="str">
        <f aca="false">IF($B34="","",N(K34)+N(W34))</f>
        <v/>
      </c>
      <c r="AQ34" s="2" t="str">
        <f aca="false">IF($B34="","",N(L34)+N(X34))</f>
        <v/>
      </c>
      <c r="AR34" s="2" t="str">
        <f aca="false">IF($B34="","",N(M34)+N(Y34))</f>
        <v/>
      </c>
      <c r="AS34" s="2" t="str">
        <f aca="false">IF($B34="","",N(N34)+N(Z34))</f>
        <v/>
      </c>
      <c r="AT34" s="2" t="str">
        <f aca="false">IF($B34="","",N(O34)+N(AA34))</f>
        <v/>
      </c>
      <c r="AU34" s="2" t="str">
        <f aca="false">IF($B34="","",N(P34)+N(AB34))</f>
        <v/>
      </c>
    </row>
    <row r="35" customFormat="false" ht="15" hidden="false" customHeight="false" outlineLevel="0" collapsed="false">
      <c r="A35" s="29" t="str">
        <f aca="false">IF($B35="","",COUNTA($B$8:$B35))</f>
        <v/>
      </c>
      <c r="B35" s="30"/>
      <c r="C35" s="30"/>
      <c r="D35" s="30"/>
      <c r="E35" s="31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3"/>
      <c r="Q35" s="31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3"/>
      <c r="AC35" s="34" t="str">
        <f aca="false">IF($B35="","",SUM($E35:$P35))</f>
        <v/>
      </c>
      <c r="AD35" s="34" t="str">
        <f aca="false">IF($B35="","",$AG$3-$AC35)</f>
        <v/>
      </c>
      <c r="AE35" s="35" t="str">
        <f aca="false">IF($B35="","",COUNTIF($E35:$P35,"&gt;"&amp;$AC$3))</f>
        <v/>
      </c>
      <c r="AF35" s="34" t="str">
        <f aca="false">IF($B35="","",MAX($AJ35:$AU35))</f>
        <v/>
      </c>
      <c r="AG35" s="34" t="str">
        <f aca="false">IF($B35="","",ROUND(MAX(AVERAGE($AJ35:$AK35),AVERAGE($AK35:$AL35),AVERAGE($AL35:$AM35),AVERAGE($AM35:$AN35),AVERAGE($AN35:$AO35),AVERAGE($AO35:$AP35),AVERAGE($AP35:$AQ35),AVERAGE($AQ35:$AR35),AVERAGE($AR35:$AS35),AVERAGE($AS35:$AT35),AVERAGE($AT35:$AU35),AVERAGE($AJ35:$AL35),AVERAGE($AK35:$AM35),AVERAGE($AL35:$AN35),AVERAGE($AM35:$AO35),AVERAGE($AN35:$AP35),AVERAGE($AO35:$AQ35),AVERAGE($AP35:$AR35),AVERAGE($AQ35:$AS35),AVERAGE($AR35:$AT35),AVERAGE($AS35:$AU35),AVERAGE($AJ35:$AM35),AVERAGE($AK35:$AN35),AVERAGE($AL35:$AO35),AVERAGE($AM35:$AP35),AVERAGE($AN35:$AQ35),AVERAGE($AO35:$AR35),AVERAGE($AP35:$AS35),AVERAGE($AQ35:$AT35),AVERAGE($AR35:$AU35),AVERAGE($AJ35:$AN35),AVERAGE($AK35:$AO35),AVERAGE($AL35:$AP35),AVERAGE($AM35:$AQ35),AVERAGE($AN35:$AR35),AVERAGE($AO35:$AS35),AVERAGE($AP35:$AT35),AVERAGE($AQ35:$AU35),AVERAGE($AJ35:$AO35),AVERAGE($AK35:$AP35),AVERAGE($AL35:$AQ35),AVERAGE($AM35:$AR35),AVERAGE($AN35:$AS35),AVERAGE($AO35:$AT35),AVERAGE($AP35:$AU35)),1))</f>
        <v/>
      </c>
      <c r="AH35" s="36" t="str">
        <f aca="false">IF($B35="","",IF($AC35&gt;$AG$3,"年間 上限超過 "&amp;TEXT($AC35-$AG$3,"0.#")&amp;"時間",IF($AF35&gt;=100,"単月100時間以上（"&amp;TEXT($AF35,"0.#")&amp;"）",IF($AG35&gt;80,"2〜6か月平均が80時間超（"&amp;TEXT($AG35,"0.#")&amp;"）",IF($AE35&gt;6,"月"&amp;$AC$3&amp;"時間超が年"&amp;TEXT($AE35,"0")&amp;"回",IF($AD35&lt;=45,"年間の残り "&amp;TEXT($AD35,"0.#")&amp;"時間",IF($AE35&gt;=5,"月"&amp;$AC$3&amp;"時間超 あと"&amp;TEXT(6-$AE35,"0")&amp;"回","上限内（年間の残り "&amp;TEXT($AD35,"0.#")&amp;"時間）")))))))</f>
        <v/>
      </c>
      <c r="AJ35" s="2" t="str">
        <f aca="false">IF($B35="","",N(E35)+N(Q35))</f>
        <v/>
      </c>
      <c r="AK35" s="2" t="str">
        <f aca="false">IF($B35="","",N(F35)+N(R35))</f>
        <v/>
      </c>
      <c r="AL35" s="2" t="str">
        <f aca="false">IF($B35="","",N(G35)+N(S35))</f>
        <v/>
      </c>
      <c r="AM35" s="2" t="str">
        <f aca="false">IF($B35="","",N(H35)+N(T35))</f>
        <v/>
      </c>
      <c r="AN35" s="2" t="str">
        <f aca="false">IF($B35="","",N(I35)+N(U35))</f>
        <v/>
      </c>
      <c r="AO35" s="2" t="str">
        <f aca="false">IF($B35="","",N(J35)+N(V35))</f>
        <v/>
      </c>
      <c r="AP35" s="2" t="str">
        <f aca="false">IF($B35="","",N(K35)+N(W35))</f>
        <v/>
      </c>
      <c r="AQ35" s="2" t="str">
        <f aca="false">IF($B35="","",N(L35)+N(X35))</f>
        <v/>
      </c>
      <c r="AR35" s="2" t="str">
        <f aca="false">IF($B35="","",N(M35)+N(Y35))</f>
        <v/>
      </c>
      <c r="AS35" s="2" t="str">
        <f aca="false">IF($B35="","",N(N35)+N(Z35))</f>
        <v/>
      </c>
      <c r="AT35" s="2" t="str">
        <f aca="false">IF($B35="","",N(O35)+N(AA35))</f>
        <v/>
      </c>
      <c r="AU35" s="2" t="str">
        <f aca="false">IF($B35="","",N(P35)+N(AB35))</f>
        <v/>
      </c>
    </row>
    <row r="36" customFormat="false" ht="15" hidden="false" customHeight="false" outlineLevel="0" collapsed="false">
      <c r="A36" s="29" t="str">
        <f aca="false">IF($B36="","",COUNTA($B$8:$B36))</f>
        <v/>
      </c>
      <c r="B36" s="30"/>
      <c r="C36" s="30"/>
      <c r="D36" s="30"/>
      <c r="E36" s="31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3"/>
      <c r="Q36" s="31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3"/>
      <c r="AC36" s="34" t="str">
        <f aca="false">IF($B36="","",SUM($E36:$P36))</f>
        <v/>
      </c>
      <c r="AD36" s="34" t="str">
        <f aca="false">IF($B36="","",$AG$3-$AC36)</f>
        <v/>
      </c>
      <c r="AE36" s="35" t="str">
        <f aca="false">IF($B36="","",COUNTIF($E36:$P36,"&gt;"&amp;$AC$3))</f>
        <v/>
      </c>
      <c r="AF36" s="34" t="str">
        <f aca="false">IF($B36="","",MAX($AJ36:$AU36))</f>
        <v/>
      </c>
      <c r="AG36" s="34" t="str">
        <f aca="false">IF($B36="","",ROUND(MAX(AVERAGE($AJ36:$AK36),AVERAGE($AK36:$AL36),AVERAGE($AL36:$AM36),AVERAGE($AM36:$AN36),AVERAGE($AN36:$AO36),AVERAGE($AO36:$AP36),AVERAGE($AP36:$AQ36),AVERAGE($AQ36:$AR36),AVERAGE($AR36:$AS36),AVERAGE($AS36:$AT36),AVERAGE($AT36:$AU36),AVERAGE($AJ36:$AL36),AVERAGE($AK36:$AM36),AVERAGE($AL36:$AN36),AVERAGE($AM36:$AO36),AVERAGE($AN36:$AP36),AVERAGE($AO36:$AQ36),AVERAGE($AP36:$AR36),AVERAGE($AQ36:$AS36),AVERAGE($AR36:$AT36),AVERAGE($AS36:$AU36),AVERAGE($AJ36:$AM36),AVERAGE($AK36:$AN36),AVERAGE($AL36:$AO36),AVERAGE($AM36:$AP36),AVERAGE($AN36:$AQ36),AVERAGE($AO36:$AR36),AVERAGE($AP36:$AS36),AVERAGE($AQ36:$AT36),AVERAGE($AR36:$AU36),AVERAGE($AJ36:$AN36),AVERAGE($AK36:$AO36),AVERAGE($AL36:$AP36),AVERAGE($AM36:$AQ36),AVERAGE($AN36:$AR36),AVERAGE($AO36:$AS36),AVERAGE($AP36:$AT36),AVERAGE($AQ36:$AU36),AVERAGE($AJ36:$AO36),AVERAGE($AK36:$AP36),AVERAGE($AL36:$AQ36),AVERAGE($AM36:$AR36),AVERAGE($AN36:$AS36),AVERAGE($AO36:$AT36),AVERAGE($AP36:$AU36)),1))</f>
        <v/>
      </c>
      <c r="AH36" s="36" t="str">
        <f aca="false">IF($B36="","",IF($AC36&gt;$AG$3,"年間 上限超過 "&amp;TEXT($AC36-$AG$3,"0.#")&amp;"時間",IF($AF36&gt;=100,"単月100時間以上（"&amp;TEXT($AF36,"0.#")&amp;"）",IF($AG36&gt;80,"2〜6か月平均が80時間超（"&amp;TEXT($AG36,"0.#")&amp;"）",IF($AE36&gt;6,"月"&amp;$AC$3&amp;"時間超が年"&amp;TEXT($AE36,"0")&amp;"回",IF($AD36&lt;=45,"年間の残り "&amp;TEXT($AD36,"0.#")&amp;"時間",IF($AE36&gt;=5,"月"&amp;$AC$3&amp;"時間超 あと"&amp;TEXT(6-$AE36,"0")&amp;"回","上限内（年間の残り "&amp;TEXT($AD36,"0.#")&amp;"時間）")))))))</f>
        <v/>
      </c>
      <c r="AJ36" s="2" t="str">
        <f aca="false">IF($B36="","",N(E36)+N(Q36))</f>
        <v/>
      </c>
      <c r="AK36" s="2" t="str">
        <f aca="false">IF($B36="","",N(F36)+N(R36))</f>
        <v/>
      </c>
      <c r="AL36" s="2" t="str">
        <f aca="false">IF($B36="","",N(G36)+N(S36))</f>
        <v/>
      </c>
      <c r="AM36" s="2" t="str">
        <f aca="false">IF($B36="","",N(H36)+N(T36))</f>
        <v/>
      </c>
      <c r="AN36" s="2" t="str">
        <f aca="false">IF($B36="","",N(I36)+N(U36))</f>
        <v/>
      </c>
      <c r="AO36" s="2" t="str">
        <f aca="false">IF($B36="","",N(J36)+N(V36))</f>
        <v/>
      </c>
      <c r="AP36" s="2" t="str">
        <f aca="false">IF($B36="","",N(K36)+N(W36))</f>
        <v/>
      </c>
      <c r="AQ36" s="2" t="str">
        <f aca="false">IF($B36="","",N(L36)+N(X36))</f>
        <v/>
      </c>
      <c r="AR36" s="2" t="str">
        <f aca="false">IF($B36="","",N(M36)+N(Y36))</f>
        <v/>
      </c>
      <c r="AS36" s="2" t="str">
        <f aca="false">IF($B36="","",N(N36)+N(Z36))</f>
        <v/>
      </c>
      <c r="AT36" s="2" t="str">
        <f aca="false">IF($B36="","",N(O36)+N(AA36))</f>
        <v/>
      </c>
      <c r="AU36" s="2" t="str">
        <f aca="false">IF($B36="","",N(P36)+N(AB36))</f>
        <v/>
      </c>
    </row>
    <row r="37" customFormat="false" ht="15" hidden="false" customHeight="false" outlineLevel="0" collapsed="false">
      <c r="A37" s="29" t="str">
        <f aca="false">IF($B37="","",COUNTA($B$8:$B37))</f>
        <v/>
      </c>
      <c r="B37" s="30"/>
      <c r="C37" s="30"/>
      <c r="D37" s="30"/>
      <c r="E37" s="31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3"/>
      <c r="Q37" s="31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3"/>
      <c r="AC37" s="34" t="str">
        <f aca="false">IF($B37="","",SUM($E37:$P37))</f>
        <v/>
      </c>
      <c r="AD37" s="34" t="str">
        <f aca="false">IF($B37="","",$AG$3-$AC37)</f>
        <v/>
      </c>
      <c r="AE37" s="35" t="str">
        <f aca="false">IF($B37="","",COUNTIF($E37:$P37,"&gt;"&amp;$AC$3))</f>
        <v/>
      </c>
      <c r="AF37" s="34" t="str">
        <f aca="false">IF($B37="","",MAX($AJ37:$AU37))</f>
        <v/>
      </c>
      <c r="AG37" s="34" t="str">
        <f aca="false">IF($B37="","",ROUND(MAX(AVERAGE($AJ37:$AK37),AVERAGE($AK37:$AL37),AVERAGE($AL37:$AM37),AVERAGE($AM37:$AN37),AVERAGE($AN37:$AO37),AVERAGE($AO37:$AP37),AVERAGE($AP37:$AQ37),AVERAGE($AQ37:$AR37),AVERAGE($AR37:$AS37),AVERAGE($AS37:$AT37),AVERAGE($AT37:$AU37),AVERAGE($AJ37:$AL37),AVERAGE($AK37:$AM37),AVERAGE($AL37:$AN37),AVERAGE($AM37:$AO37),AVERAGE($AN37:$AP37),AVERAGE($AO37:$AQ37),AVERAGE($AP37:$AR37),AVERAGE($AQ37:$AS37),AVERAGE($AR37:$AT37),AVERAGE($AS37:$AU37),AVERAGE($AJ37:$AM37),AVERAGE($AK37:$AN37),AVERAGE($AL37:$AO37),AVERAGE($AM37:$AP37),AVERAGE($AN37:$AQ37),AVERAGE($AO37:$AR37),AVERAGE($AP37:$AS37),AVERAGE($AQ37:$AT37),AVERAGE($AR37:$AU37),AVERAGE($AJ37:$AN37),AVERAGE($AK37:$AO37),AVERAGE($AL37:$AP37),AVERAGE($AM37:$AQ37),AVERAGE($AN37:$AR37),AVERAGE($AO37:$AS37),AVERAGE($AP37:$AT37),AVERAGE($AQ37:$AU37),AVERAGE($AJ37:$AO37),AVERAGE($AK37:$AP37),AVERAGE($AL37:$AQ37),AVERAGE($AM37:$AR37),AVERAGE($AN37:$AS37),AVERAGE($AO37:$AT37),AVERAGE($AP37:$AU37)),1))</f>
        <v/>
      </c>
      <c r="AH37" s="36" t="str">
        <f aca="false">IF($B37="","",IF($AC37&gt;$AG$3,"年間 上限超過 "&amp;TEXT($AC37-$AG$3,"0.#")&amp;"時間",IF($AF37&gt;=100,"単月100時間以上（"&amp;TEXT($AF37,"0.#")&amp;"）",IF($AG37&gt;80,"2〜6か月平均が80時間超（"&amp;TEXT($AG37,"0.#")&amp;"）",IF($AE37&gt;6,"月"&amp;$AC$3&amp;"時間超が年"&amp;TEXT($AE37,"0")&amp;"回",IF($AD37&lt;=45,"年間の残り "&amp;TEXT($AD37,"0.#")&amp;"時間",IF($AE37&gt;=5,"月"&amp;$AC$3&amp;"時間超 あと"&amp;TEXT(6-$AE37,"0")&amp;"回","上限内（年間の残り "&amp;TEXT($AD37,"0.#")&amp;"時間）")))))))</f>
        <v/>
      </c>
      <c r="AJ37" s="2" t="str">
        <f aca="false">IF($B37="","",N(E37)+N(Q37))</f>
        <v/>
      </c>
      <c r="AK37" s="2" t="str">
        <f aca="false">IF($B37="","",N(F37)+N(R37))</f>
        <v/>
      </c>
      <c r="AL37" s="2" t="str">
        <f aca="false">IF($B37="","",N(G37)+N(S37))</f>
        <v/>
      </c>
      <c r="AM37" s="2" t="str">
        <f aca="false">IF($B37="","",N(H37)+N(T37))</f>
        <v/>
      </c>
      <c r="AN37" s="2" t="str">
        <f aca="false">IF($B37="","",N(I37)+N(U37))</f>
        <v/>
      </c>
      <c r="AO37" s="2" t="str">
        <f aca="false">IF($B37="","",N(J37)+N(V37))</f>
        <v/>
      </c>
      <c r="AP37" s="2" t="str">
        <f aca="false">IF($B37="","",N(K37)+N(W37))</f>
        <v/>
      </c>
      <c r="AQ37" s="2" t="str">
        <f aca="false">IF($B37="","",N(L37)+N(X37))</f>
        <v/>
      </c>
      <c r="AR37" s="2" t="str">
        <f aca="false">IF($B37="","",N(M37)+N(Y37))</f>
        <v/>
      </c>
      <c r="AS37" s="2" t="str">
        <f aca="false">IF($B37="","",N(N37)+N(Z37))</f>
        <v/>
      </c>
      <c r="AT37" s="2" t="str">
        <f aca="false">IF($B37="","",N(O37)+N(AA37))</f>
        <v/>
      </c>
      <c r="AU37" s="2" t="str">
        <f aca="false">IF($B37="","",N(P37)+N(AB37))</f>
        <v/>
      </c>
    </row>
    <row r="38" customFormat="false" ht="15" hidden="false" customHeight="false" outlineLevel="0" collapsed="false">
      <c r="A38" s="29" t="str">
        <f aca="false">IF($B38="","",COUNTA($B$8:$B38))</f>
        <v/>
      </c>
      <c r="B38" s="30"/>
      <c r="C38" s="30"/>
      <c r="D38" s="30"/>
      <c r="E38" s="31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3"/>
      <c r="Q38" s="31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3"/>
      <c r="AC38" s="34" t="str">
        <f aca="false">IF($B38="","",SUM($E38:$P38))</f>
        <v/>
      </c>
      <c r="AD38" s="34" t="str">
        <f aca="false">IF($B38="","",$AG$3-$AC38)</f>
        <v/>
      </c>
      <c r="AE38" s="35" t="str">
        <f aca="false">IF($B38="","",COUNTIF($E38:$P38,"&gt;"&amp;$AC$3))</f>
        <v/>
      </c>
      <c r="AF38" s="34" t="str">
        <f aca="false">IF($B38="","",MAX($AJ38:$AU38))</f>
        <v/>
      </c>
      <c r="AG38" s="34" t="str">
        <f aca="false">IF($B38="","",ROUND(MAX(AVERAGE($AJ38:$AK38),AVERAGE($AK38:$AL38),AVERAGE($AL38:$AM38),AVERAGE($AM38:$AN38),AVERAGE($AN38:$AO38),AVERAGE($AO38:$AP38),AVERAGE($AP38:$AQ38),AVERAGE($AQ38:$AR38),AVERAGE($AR38:$AS38),AVERAGE($AS38:$AT38),AVERAGE($AT38:$AU38),AVERAGE($AJ38:$AL38),AVERAGE($AK38:$AM38),AVERAGE($AL38:$AN38),AVERAGE($AM38:$AO38),AVERAGE($AN38:$AP38),AVERAGE($AO38:$AQ38),AVERAGE($AP38:$AR38),AVERAGE($AQ38:$AS38),AVERAGE($AR38:$AT38),AVERAGE($AS38:$AU38),AVERAGE($AJ38:$AM38),AVERAGE($AK38:$AN38),AVERAGE($AL38:$AO38),AVERAGE($AM38:$AP38),AVERAGE($AN38:$AQ38),AVERAGE($AO38:$AR38),AVERAGE($AP38:$AS38),AVERAGE($AQ38:$AT38),AVERAGE($AR38:$AU38),AVERAGE($AJ38:$AN38),AVERAGE($AK38:$AO38),AVERAGE($AL38:$AP38),AVERAGE($AM38:$AQ38),AVERAGE($AN38:$AR38),AVERAGE($AO38:$AS38),AVERAGE($AP38:$AT38),AVERAGE($AQ38:$AU38),AVERAGE($AJ38:$AO38),AVERAGE($AK38:$AP38),AVERAGE($AL38:$AQ38),AVERAGE($AM38:$AR38),AVERAGE($AN38:$AS38),AVERAGE($AO38:$AT38),AVERAGE($AP38:$AU38)),1))</f>
        <v/>
      </c>
      <c r="AH38" s="36" t="str">
        <f aca="false">IF($B38="","",IF($AC38&gt;$AG$3,"年間 上限超過 "&amp;TEXT($AC38-$AG$3,"0.#")&amp;"時間",IF($AF38&gt;=100,"単月100時間以上（"&amp;TEXT($AF38,"0.#")&amp;"）",IF($AG38&gt;80,"2〜6か月平均が80時間超（"&amp;TEXT($AG38,"0.#")&amp;"）",IF($AE38&gt;6,"月"&amp;$AC$3&amp;"時間超が年"&amp;TEXT($AE38,"0")&amp;"回",IF($AD38&lt;=45,"年間の残り "&amp;TEXT($AD38,"0.#")&amp;"時間",IF($AE38&gt;=5,"月"&amp;$AC$3&amp;"時間超 あと"&amp;TEXT(6-$AE38,"0")&amp;"回","上限内（年間の残り "&amp;TEXT($AD38,"0.#")&amp;"時間）")))))))</f>
        <v/>
      </c>
      <c r="AJ38" s="2" t="str">
        <f aca="false">IF($B38="","",N(E38)+N(Q38))</f>
        <v/>
      </c>
      <c r="AK38" s="2" t="str">
        <f aca="false">IF($B38="","",N(F38)+N(R38))</f>
        <v/>
      </c>
      <c r="AL38" s="2" t="str">
        <f aca="false">IF($B38="","",N(G38)+N(S38))</f>
        <v/>
      </c>
      <c r="AM38" s="2" t="str">
        <f aca="false">IF($B38="","",N(H38)+N(T38))</f>
        <v/>
      </c>
      <c r="AN38" s="2" t="str">
        <f aca="false">IF($B38="","",N(I38)+N(U38))</f>
        <v/>
      </c>
      <c r="AO38" s="2" t="str">
        <f aca="false">IF($B38="","",N(J38)+N(V38))</f>
        <v/>
      </c>
      <c r="AP38" s="2" t="str">
        <f aca="false">IF($B38="","",N(K38)+N(W38))</f>
        <v/>
      </c>
      <c r="AQ38" s="2" t="str">
        <f aca="false">IF($B38="","",N(L38)+N(X38))</f>
        <v/>
      </c>
      <c r="AR38" s="2" t="str">
        <f aca="false">IF($B38="","",N(M38)+N(Y38))</f>
        <v/>
      </c>
      <c r="AS38" s="2" t="str">
        <f aca="false">IF($B38="","",N(N38)+N(Z38))</f>
        <v/>
      </c>
      <c r="AT38" s="2" t="str">
        <f aca="false">IF($B38="","",N(O38)+N(AA38))</f>
        <v/>
      </c>
      <c r="AU38" s="2" t="str">
        <f aca="false">IF($B38="","",N(P38)+N(AB38))</f>
        <v/>
      </c>
    </row>
    <row r="39" customFormat="false" ht="15" hidden="false" customHeight="false" outlineLevel="0" collapsed="false">
      <c r="A39" s="29" t="str">
        <f aca="false">IF($B39="","",COUNTA($B$8:$B39))</f>
        <v/>
      </c>
      <c r="B39" s="30"/>
      <c r="C39" s="30"/>
      <c r="D39" s="30"/>
      <c r="E39" s="31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3"/>
      <c r="Q39" s="31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3"/>
      <c r="AC39" s="34" t="str">
        <f aca="false">IF($B39="","",SUM($E39:$P39))</f>
        <v/>
      </c>
      <c r="AD39" s="34" t="str">
        <f aca="false">IF($B39="","",$AG$3-$AC39)</f>
        <v/>
      </c>
      <c r="AE39" s="35" t="str">
        <f aca="false">IF($B39="","",COUNTIF($E39:$P39,"&gt;"&amp;$AC$3))</f>
        <v/>
      </c>
      <c r="AF39" s="34" t="str">
        <f aca="false">IF($B39="","",MAX($AJ39:$AU39))</f>
        <v/>
      </c>
      <c r="AG39" s="34" t="str">
        <f aca="false">IF($B39="","",ROUND(MAX(AVERAGE($AJ39:$AK39),AVERAGE($AK39:$AL39),AVERAGE($AL39:$AM39),AVERAGE($AM39:$AN39),AVERAGE($AN39:$AO39),AVERAGE($AO39:$AP39),AVERAGE($AP39:$AQ39),AVERAGE($AQ39:$AR39),AVERAGE($AR39:$AS39),AVERAGE($AS39:$AT39),AVERAGE($AT39:$AU39),AVERAGE($AJ39:$AL39),AVERAGE($AK39:$AM39),AVERAGE($AL39:$AN39),AVERAGE($AM39:$AO39),AVERAGE($AN39:$AP39),AVERAGE($AO39:$AQ39),AVERAGE($AP39:$AR39),AVERAGE($AQ39:$AS39),AVERAGE($AR39:$AT39),AVERAGE($AS39:$AU39),AVERAGE($AJ39:$AM39),AVERAGE($AK39:$AN39),AVERAGE($AL39:$AO39),AVERAGE($AM39:$AP39),AVERAGE($AN39:$AQ39),AVERAGE($AO39:$AR39),AVERAGE($AP39:$AS39),AVERAGE($AQ39:$AT39),AVERAGE($AR39:$AU39),AVERAGE($AJ39:$AN39),AVERAGE($AK39:$AO39),AVERAGE($AL39:$AP39),AVERAGE($AM39:$AQ39),AVERAGE($AN39:$AR39),AVERAGE($AO39:$AS39),AVERAGE($AP39:$AT39),AVERAGE($AQ39:$AU39),AVERAGE($AJ39:$AO39),AVERAGE($AK39:$AP39),AVERAGE($AL39:$AQ39),AVERAGE($AM39:$AR39),AVERAGE($AN39:$AS39),AVERAGE($AO39:$AT39),AVERAGE($AP39:$AU39)),1))</f>
        <v/>
      </c>
      <c r="AH39" s="36" t="str">
        <f aca="false">IF($B39="","",IF($AC39&gt;$AG$3,"年間 上限超過 "&amp;TEXT($AC39-$AG$3,"0.#")&amp;"時間",IF($AF39&gt;=100,"単月100時間以上（"&amp;TEXT($AF39,"0.#")&amp;"）",IF($AG39&gt;80,"2〜6か月平均が80時間超（"&amp;TEXT($AG39,"0.#")&amp;"）",IF($AE39&gt;6,"月"&amp;$AC$3&amp;"時間超が年"&amp;TEXT($AE39,"0")&amp;"回",IF($AD39&lt;=45,"年間の残り "&amp;TEXT($AD39,"0.#")&amp;"時間",IF($AE39&gt;=5,"月"&amp;$AC$3&amp;"時間超 あと"&amp;TEXT(6-$AE39,"0")&amp;"回","上限内（年間の残り "&amp;TEXT($AD39,"0.#")&amp;"時間）")))))))</f>
        <v/>
      </c>
      <c r="AJ39" s="2" t="str">
        <f aca="false">IF($B39="","",N(E39)+N(Q39))</f>
        <v/>
      </c>
      <c r="AK39" s="2" t="str">
        <f aca="false">IF($B39="","",N(F39)+N(R39))</f>
        <v/>
      </c>
      <c r="AL39" s="2" t="str">
        <f aca="false">IF($B39="","",N(G39)+N(S39))</f>
        <v/>
      </c>
      <c r="AM39" s="2" t="str">
        <f aca="false">IF($B39="","",N(H39)+N(T39))</f>
        <v/>
      </c>
      <c r="AN39" s="2" t="str">
        <f aca="false">IF($B39="","",N(I39)+N(U39))</f>
        <v/>
      </c>
      <c r="AO39" s="2" t="str">
        <f aca="false">IF($B39="","",N(J39)+N(V39))</f>
        <v/>
      </c>
      <c r="AP39" s="2" t="str">
        <f aca="false">IF($B39="","",N(K39)+N(W39))</f>
        <v/>
      </c>
      <c r="AQ39" s="2" t="str">
        <f aca="false">IF($B39="","",N(L39)+N(X39))</f>
        <v/>
      </c>
      <c r="AR39" s="2" t="str">
        <f aca="false">IF($B39="","",N(M39)+N(Y39))</f>
        <v/>
      </c>
      <c r="AS39" s="2" t="str">
        <f aca="false">IF($B39="","",N(N39)+N(Z39))</f>
        <v/>
      </c>
      <c r="AT39" s="2" t="str">
        <f aca="false">IF($B39="","",N(O39)+N(AA39))</f>
        <v/>
      </c>
      <c r="AU39" s="2" t="str">
        <f aca="false">IF($B39="","",N(P39)+N(AB39))</f>
        <v/>
      </c>
    </row>
    <row r="40" customFormat="false" ht="15" hidden="false" customHeight="false" outlineLevel="0" collapsed="false">
      <c r="A40" s="29" t="str">
        <f aca="false">IF($B40="","",COUNTA($B$8:$B40))</f>
        <v/>
      </c>
      <c r="B40" s="30"/>
      <c r="C40" s="30"/>
      <c r="D40" s="30"/>
      <c r="E40" s="31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3"/>
      <c r="Q40" s="31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3"/>
      <c r="AC40" s="34" t="str">
        <f aca="false">IF($B40="","",SUM($E40:$P40))</f>
        <v/>
      </c>
      <c r="AD40" s="34" t="str">
        <f aca="false">IF($B40="","",$AG$3-$AC40)</f>
        <v/>
      </c>
      <c r="AE40" s="35" t="str">
        <f aca="false">IF($B40="","",COUNTIF($E40:$P40,"&gt;"&amp;$AC$3))</f>
        <v/>
      </c>
      <c r="AF40" s="34" t="str">
        <f aca="false">IF($B40="","",MAX($AJ40:$AU40))</f>
        <v/>
      </c>
      <c r="AG40" s="34" t="str">
        <f aca="false">IF($B40="","",ROUND(MAX(AVERAGE($AJ40:$AK40),AVERAGE($AK40:$AL40),AVERAGE($AL40:$AM40),AVERAGE($AM40:$AN40),AVERAGE($AN40:$AO40),AVERAGE($AO40:$AP40),AVERAGE($AP40:$AQ40),AVERAGE($AQ40:$AR40),AVERAGE($AR40:$AS40),AVERAGE($AS40:$AT40),AVERAGE($AT40:$AU40),AVERAGE($AJ40:$AL40),AVERAGE($AK40:$AM40),AVERAGE($AL40:$AN40),AVERAGE($AM40:$AO40),AVERAGE($AN40:$AP40),AVERAGE($AO40:$AQ40),AVERAGE($AP40:$AR40),AVERAGE($AQ40:$AS40),AVERAGE($AR40:$AT40),AVERAGE($AS40:$AU40),AVERAGE($AJ40:$AM40),AVERAGE($AK40:$AN40),AVERAGE($AL40:$AO40),AVERAGE($AM40:$AP40),AVERAGE($AN40:$AQ40),AVERAGE($AO40:$AR40),AVERAGE($AP40:$AS40),AVERAGE($AQ40:$AT40),AVERAGE($AR40:$AU40),AVERAGE($AJ40:$AN40),AVERAGE($AK40:$AO40),AVERAGE($AL40:$AP40),AVERAGE($AM40:$AQ40),AVERAGE($AN40:$AR40),AVERAGE($AO40:$AS40),AVERAGE($AP40:$AT40),AVERAGE($AQ40:$AU40),AVERAGE($AJ40:$AO40),AVERAGE($AK40:$AP40),AVERAGE($AL40:$AQ40),AVERAGE($AM40:$AR40),AVERAGE($AN40:$AS40),AVERAGE($AO40:$AT40),AVERAGE($AP40:$AU40)),1))</f>
        <v/>
      </c>
      <c r="AH40" s="36" t="str">
        <f aca="false">IF($B40="","",IF($AC40&gt;$AG$3,"年間 上限超過 "&amp;TEXT($AC40-$AG$3,"0.#")&amp;"時間",IF($AF40&gt;=100,"単月100時間以上（"&amp;TEXT($AF40,"0.#")&amp;"）",IF($AG40&gt;80,"2〜6か月平均が80時間超（"&amp;TEXT($AG40,"0.#")&amp;"）",IF($AE40&gt;6,"月"&amp;$AC$3&amp;"時間超が年"&amp;TEXT($AE40,"0")&amp;"回",IF($AD40&lt;=45,"年間の残り "&amp;TEXT($AD40,"0.#")&amp;"時間",IF($AE40&gt;=5,"月"&amp;$AC$3&amp;"時間超 あと"&amp;TEXT(6-$AE40,"0")&amp;"回","上限内（年間の残り "&amp;TEXT($AD40,"0.#")&amp;"時間）")))))))</f>
        <v/>
      </c>
      <c r="AJ40" s="2" t="str">
        <f aca="false">IF($B40="","",N(E40)+N(Q40))</f>
        <v/>
      </c>
      <c r="AK40" s="2" t="str">
        <f aca="false">IF($B40="","",N(F40)+N(R40))</f>
        <v/>
      </c>
      <c r="AL40" s="2" t="str">
        <f aca="false">IF($B40="","",N(G40)+N(S40))</f>
        <v/>
      </c>
      <c r="AM40" s="2" t="str">
        <f aca="false">IF($B40="","",N(H40)+N(T40))</f>
        <v/>
      </c>
      <c r="AN40" s="2" t="str">
        <f aca="false">IF($B40="","",N(I40)+N(U40))</f>
        <v/>
      </c>
      <c r="AO40" s="2" t="str">
        <f aca="false">IF($B40="","",N(J40)+N(V40))</f>
        <v/>
      </c>
      <c r="AP40" s="2" t="str">
        <f aca="false">IF($B40="","",N(K40)+N(W40))</f>
        <v/>
      </c>
      <c r="AQ40" s="2" t="str">
        <f aca="false">IF($B40="","",N(L40)+N(X40))</f>
        <v/>
      </c>
      <c r="AR40" s="2" t="str">
        <f aca="false">IF($B40="","",N(M40)+N(Y40))</f>
        <v/>
      </c>
      <c r="AS40" s="2" t="str">
        <f aca="false">IF($B40="","",N(N40)+N(Z40))</f>
        <v/>
      </c>
      <c r="AT40" s="2" t="str">
        <f aca="false">IF($B40="","",N(O40)+N(AA40))</f>
        <v/>
      </c>
      <c r="AU40" s="2" t="str">
        <f aca="false">IF($B40="","",N(P40)+N(AB40))</f>
        <v/>
      </c>
    </row>
    <row r="41" customFormat="false" ht="15" hidden="false" customHeight="false" outlineLevel="0" collapsed="false">
      <c r="A41" s="29" t="str">
        <f aca="false">IF($B41="","",COUNTA($B$8:$B41))</f>
        <v/>
      </c>
      <c r="B41" s="30"/>
      <c r="C41" s="30"/>
      <c r="D41" s="30"/>
      <c r="E41" s="31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3"/>
      <c r="Q41" s="31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3"/>
      <c r="AC41" s="34" t="str">
        <f aca="false">IF($B41="","",SUM($E41:$P41))</f>
        <v/>
      </c>
      <c r="AD41" s="34" t="str">
        <f aca="false">IF($B41="","",$AG$3-$AC41)</f>
        <v/>
      </c>
      <c r="AE41" s="35" t="str">
        <f aca="false">IF($B41="","",COUNTIF($E41:$P41,"&gt;"&amp;$AC$3))</f>
        <v/>
      </c>
      <c r="AF41" s="34" t="str">
        <f aca="false">IF($B41="","",MAX($AJ41:$AU41))</f>
        <v/>
      </c>
      <c r="AG41" s="34" t="str">
        <f aca="false">IF($B41="","",ROUND(MAX(AVERAGE($AJ41:$AK41),AVERAGE($AK41:$AL41),AVERAGE($AL41:$AM41),AVERAGE($AM41:$AN41),AVERAGE($AN41:$AO41),AVERAGE($AO41:$AP41),AVERAGE($AP41:$AQ41),AVERAGE($AQ41:$AR41),AVERAGE($AR41:$AS41),AVERAGE($AS41:$AT41),AVERAGE($AT41:$AU41),AVERAGE($AJ41:$AL41),AVERAGE($AK41:$AM41),AVERAGE($AL41:$AN41),AVERAGE($AM41:$AO41),AVERAGE($AN41:$AP41),AVERAGE($AO41:$AQ41),AVERAGE($AP41:$AR41),AVERAGE($AQ41:$AS41),AVERAGE($AR41:$AT41),AVERAGE($AS41:$AU41),AVERAGE($AJ41:$AM41),AVERAGE($AK41:$AN41),AVERAGE($AL41:$AO41),AVERAGE($AM41:$AP41),AVERAGE($AN41:$AQ41),AVERAGE($AO41:$AR41),AVERAGE($AP41:$AS41),AVERAGE($AQ41:$AT41),AVERAGE($AR41:$AU41),AVERAGE($AJ41:$AN41),AVERAGE($AK41:$AO41),AVERAGE($AL41:$AP41),AVERAGE($AM41:$AQ41),AVERAGE($AN41:$AR41),AVERAGE($AO41:$AS41),AVERAGE($AP41:$AT41),AVERAGE($AQ41:$AU41),AVERAGE($AJ41:$AO41),AVERAGE($AK41:$AP41),AVERAGE($AL41:$AQ41),AVERAGE($AM41:$AR41),AVERAGE($AN41:$AS41),AVERAGE($AO41:$AT41),AVERAGE($AP41:$AU41)),1))</f>
        <v/>
      </c>
      <c r="AH41" s="36" t="str">
        <f aca="false">IF($B41="","",IF($AC41&gt;$AG$3,"年間 上限超過 "&amp;TEXT($AC41-$AG$3,"0.#")&amp;"時間",IF($AF41&gt;=100,"単月100時間以上（"&amp;TEXT($AF41,"0.#")&amp;"）",IF($AG41&gt;80,"2〜6か月平均が80時間超（"&amp;TEXT($AG41,"0.#")&amp;"）",IF($AE41&gt;6,"月"&amp;$AC$3&amp;"時間超が年"&amp;TEXT($AE41,"0")&amp;"回",IF($AD41&lt;=45,"年間の残り "&amp;TEXT($AD41,"0.#")&amp;"時間",IF($AE41&gt;=5,"月"&amp;$AC$3&amp;"時間超 あと"&amp;TEXT(6-$AE41,"0")&amp;"回","上限内（年間の残り "&amp;TEXT($AD41,"0.#")&amp;"時間）")))))))</f>
        <v/>
      </c>
      <c r="AJ41" s="2" t="str">
        <f aca="false">IF($B41="","",N(E41)+N(Q41))</f>
        <v/>
      </c>
      <c r="AK41" s="2" t="str">
        <f aca="false">IF($B41="","",N(F41)+N(R41))</f>
        <v/>
      </c>
      <c r="AL41" s="2" t="str">
        <f aca="false">IF($B41="","",N(G41)+N(S41))</f>
        <v/>
      </c>
      <c r="AM41" s="2" t="str">
        <f aca="false">IF($B41="","",N(H41)+N(T41))</f>
        <v/>
      </c>
      <c r="AN41" s="2" t="str">
        <f aca="false">IF($B41="","",N(I41)+N(U41))</f>
        <v/>
      </c>
      <c r="AO41" s="2" t="str">
        <f aca="false">IF($B41="","",N(J41)+N(V41))</f>
        <v/>
      </c>
      <c r="AP41" s="2" t="str">
        <f aca="false">IF($B41="","",N(K41)+N(W41))</f>
        <v/>
      </c>
      <c r="AQ41" s="2" t="str">
        <f aca="false">IF($B41="","",N(L41)+N(X41))</f>
        <v/>
      </c>
      <c r="AR41" s="2" t="str">
        <f aca="false">IF($B41="","",N(M41)+N(Y41))</f>
        <v/>
      </c>
      <c r="AS41" s="2" t="str">
        <f aca="false">IF($B41="","",N(N41)+N(Z41))</f>
        <v/>
      </c>
      <c r="AT41" s="2" t="str">
        <f aca="false">IF($B41="","",N(O41)+N(AA41))</f>
        <v/>
      </c>
      <c r="AU41" s="2" t="str">
        <f aca="false">IF($B41="","",N(P41)+N(AB41))</f>
        <v/>
      </c>
    </row>
    <row r="42" customFormat="false" ht="15" hidden="false" customHeight="false" outlineLevel="0" collapsed="false">
      <c r="A42" s="29" t="str">
        <f aca="false">IF($B42="","",COUNTA($B$8:$B42))</f>
        <v/>
      </c>
      <c r="B42" s="30"/>
      <c r="C42" s="30"/>
      <c r="D42" s="30"/>
      <c r="E42" s="31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3"/>
      <c r="Q42" s="31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3"/>
      <c r="AC42" s="34" t="str">
        <f aca="false">IF($B42="","",SUM($E42:$P42))</f>
        <v/>
      </c>
      <c r="AD42" s="34" t="str">
        <f aca="false">IF($B42="","",$AG$3-$AC42)</f>
        <v/>
      </c>
      <c r="AE42" s="35" t="str">
        <f aca="false">IF($B42="","",COUNTIF($E42:$P42,"&gt;"&amp;$AC$3))</f>
        <v/>
      </c>
      <c r="AF42" s="34" t="str">
        <f aca="false">IF($B42="","",MAX($AJ42:$AU42))</f>
        <v/>
      </c>
      <c r="AG42" s="34" t="str">
        <f aca="false">IF($B42="","",ROUND(MAX(AVERAGE($AJ42:$AK42),AVERAGE($AK42:$AL42),AVERAGE($AL42:$AM42),AVERAGE($AM42:$AN42),AVERAGE($AN42:$AO42),AVERAGE($AO42:$AP42),AVERAGE($AP42:$AQ42),AVERAGE($AQ42:$AR42),AVERAGE($AR42:$AS42),AVERAGE($AS42:$AT42),AVERAGE($AT42:$AU42),AVERAGE($AJ42:$AL42),AVERAGE($AK42:$AM42),AVERAGE($AL42:$AN42),AVERAGE($AM42:$AO42),AVERAGE($AN42:$AP42),AVERAGE($AO42:$AQ42),AVERAGE($AP42:$AR42),AVERAGE($AQ42:$AS42),AVERAGE($AR42:$AT42),AVERAGE($AS42:$AU42),AVERAGE($AJ42:$AM42),AVERAGE($AK42:$AN42),AVERAGE($AL42:$AO42),AVERAGE($AM42:$AP42),AVERAGE($AN42:$AQ42),AVERAGE($AO42:$AR42),AVERAGE($AP42:$AS42),AVERAGE($AQ42:$AT42),AVERAGE($AR42:$AU42),AVERAGE($AJ42:$AN42),AVERAGE($AK42:$AO42),AVERAGE($AL42:$AP42),AVERAGE($AM42:$AQ42),AVERAGE($AN42:$AR42),AVERAGE($AO42:$AS42),AVERAGE($AP42:$AT42),AVERAGE($AQ42:$AU42),AVERAGE($AJ42:$AO42),AVERAGE($AK42:$AP42),AVERAGE($AL42:$AQ42),AVERAGE($AM42:$AR42),AVERAGE($AN42:$AS42),AVERAGE($AO42:$AT42),AVERAGE($AP42:$AU42)),1))</f>
        <v/>
      </c>
      <c r="AH42" s="36" t="str">
        <f aca="false">IF($B42="","",IF($AC42&gt;$AG$3,"年間 上限超過 "&amp;TEXT($AC42-$AG$3,"0.#")&amp;"時間",IF($AF42&gt;=100,"単月100時間以上（"&amp;TEXT($AF42,"0.#")&amp;"）",IF($AG42&gt;80,"2〜6か月平均が80時間超（"&amp;TEXT($AG42,"0.#")&amp;"）",IF($AE42&gt;6,"月"&amp;$AC$3&amp;"時間超が年"&amp;TEXT($AE42,"0")&amp;"回",IF($AD42&lt;=45,"年間の残り "&amp;TEXT($AD42,"0.#")&amp;"時間",IF($AE42&gt;=5,"月"&amp;$AC$3&amp;"時間超 あと"&amp;TEXT(6-$AE42,"0")&amp;"回","上限内（年間の残り "&amp;TEXT($AD42,"0.#")&amp;"時間）")))))))</f>
        <v/>
      </c>
      <c r="AJ42" s="2" t="str">
        <f aca="false">IF($B42="","",N(E42)+N(Q42))</f>
        <v/>
      </c>
      <c r="AK42" s="2" t="str">
        <f aca="false">IF($B42="","",N(F42)+N(R42))</f>
        <v/>
      </c>
      <c r="AL42" s="2" t="str">
        <f aca="false">IF($B42="","",N(G42)+N(S42))</f>
        <v/>
      </c>
      <c r="AM42" s="2" t="str">
        <f aca="false">IF($B42="","",N(H42)+N(T42))</f>
        <v/>
      </c>
      <c r="AN42" s="2" t="str">
        <f aca="false">IF($B42="","",N(I42)+N(U42))</f>
        <v/>
      </c>
      <c r="AO42" s="2" t="str">
        <f aca="false">IF($B42="","",N(J42)+N(V42))</f>
        <v/>
      </c>
      <c r="AP42" s="2" t="str">
        <f aca="false">IF($B42="","",N(K42)+N(W42))</f>
        <v/>
      </c>
      <c r="AQ42" s="2" t="str">
        <f aca="false">IF($B42="","",N(L42)+N(X42))</f>
        <v/>
      </c>
      <c r="AR42" s="2" t="str">
        <f aca="false">IF($B42="","",N(M42)+N(Y42))</f>
        <v/>
      </c>
      <c r="AS42" s="2" t="str">
        <f aca="false">IF($B42="","",N(N42)+N(Z42))</f>
        <v/>
      </c>
      <c r="AT42" s="2" t="str">
        <f aca="false">IF($B42="","",N(O42)+N(AA42))</f>
        <v/>
      </c>
      <c r="AU42" s="2" t="str">
        <f aca="false">IF($B42="","",N(P42)+N(AB42))</f>
        <v/>
      </c>
    </row>
    <row r="43" customFormat="false" ht="15" hidden="false" customHeight="false" outlineLevel="0" collapsed="false">
      <c r="A43" s="29" t="str">
        <f aca="false">IF($B43="","",COUNTA($B$8:$B43))</f>
        <v/>
      </c>
      <c r="B43" s="30"/>
      <c r="C43" s="30"/>
      <c r="D43" s="30"/>
      <c r="E43" s="31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3"/>
      <c r="Q43" s="31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3"/>
      <c r="AC43" s="34" t="str">
        <f aca="false">IF($B43="","",SUM($E43:$P43))</f>
        <v/>
      </c>
      <c r="AD43" s="34" t="str">
        <f aca="false">IF($B43="","",$AG$3-$AC43)</f>
        <v/>
      </c>
      <c r="AE43" s="35" t="str">
        <f aca="false">IF($B43="","",COUNTIF($E43:$P43,"&gt;"&amp;$AC$3))</f>
        <v/>
      </c>
      <c r="AF43" s="34" t="str">
        <f aca="false">IF($B43="","",MAX($AJ43:$AU43))</f>
        <v/>
      </c>
      <c r="AG43" s="34" t="str">
        <f aca="false">IF($B43="","",ROUND(MAX(AVERAGE($AJ43:$AK43),AVERAGE($AK43:$AL43),AVERAGE($AL43:$AM43),AVERAGE($AM43:$AN43),AVERAGE($AN43:$AO43),AVERAGE($AO43:$AP43),AVERAGE($AP43:$AQ43),AVERAGE($AQ43:$AR43),AVERAGE($AR43:$AS43),AVERAGE($AS43:$AT43),AVERAGE($AT43:$AU43),AVERAGE($AJ43:$AL43),AVERAGE($AK43:$AM43),AVERAGE($AL43:$AN43),AVERAGE($AM43:$AO43),AVERAGE($AN43:$AP43),AVERAGE($AO43:$AQ43),AVERAGE($AP43:$AR43),AVERAGE($AQ43:$AS43),AVERAGE($AR43:$AT43),AVERAGE($AS43:$AU43),AVERAGE($AJ43:$AM43),AVERAGE($AK43:$AN43),AVERAGE($AL43:$AO43),AVERAGE($AM43:$AP43),AVERAGE($AN43:$AQ43),AVERAGE($AO43:$AR43),AVERAGE($AP43:$AS43),AVERAGE($AQ43:$AT43),AVERAGE($AR43:$AU43),AVERAGE($AJ43:$AN43),AVERAGE($AK43:$AO43),AVERAGE($AL43:$AP43),AVERAGE($AM43:$AQ43),AVERAGE($AN43:$AR43),AVERAGE($AO43:$AS43),AVERAGE($AP43:$AT43),AVERAGE($AQ43:$AU43),AVERAGE($AJ43:$AO43),AVERAGE($AK43:$AP43),AVERAGE($AL43:$AQ43),AVERAGE($AM43:$AR43),AVERAGE($AN43:$AS43),AVERAGE($AO43:$AT43),AVERAGE($AP43:$AU43)),1))</f>
        <v/>
      </c>
      <c r="AH43" s="36" t="str">
        <f aca="false">IF($B43="","",IF($AC43&gt;$AG$3,"年間 上限超過 "&amp;TEXT($AC43-$AG$3,"0.#")&amp;"時間",IF($AF43&gt;=100,"単月100時間以上（"&amp;TEXT($AF43,"0.#")&amp;"）",IF($AG43&gt;80,"2〜6か月平均が80時間超（"&amp;TEXT($AG43,"0.#")&amp;"）",IF($AE43&gt;6,"月"&amp;$AC$3&amp;"時間超が年"&amp;TEXT($AE43,"0")&amp;"回",IF($AD43&lt;=45,"年間の残り "&amp;TEXT($AD43,"0.#")&amp;"時間",IF($AE43&gt;=5,"月"&amp;$AC$3&amp;"時間超 あと"&amp;TEXT(6-$AE43,"0")&amp;"回","上限内（年間の残り "&amp;TEXT($AD43,"0.#")&amp;"時間）")))))))</f>
        <v/>
      </c>
      <c r="AJ43" s="2" t="str">
        <f aca="false">IF($B43="","",N(E43)+N(Q43))</f>
        <v/>
      </c>
      <c r="AK43" s="2" t="str">
        <f aca="false">IF($B43="","",N(F43)+N(R43))</f>
        <v/>
      </c>
      <c r="AL43" s="2" t="str">
        <f aca="false">IF($B43="","",N(G43)+N(S43))</f>
        <v/>
      </c>
      <c r="AM43" s="2" t="str">
        <f aca="false">IF($B43="","",N(H43)+N(T43))</f>
        <v/>
      </c>
      <c r="AN43" s="2" t="str">
        <f aca="false">IF($B43="","",N(I43)+N(U43))</f>
        <v/>
      </c>
      <c r="AO43" s="2" t="str">
        <f aca="false">IF($B43="","",N(J43)+N(V43))</f>
        <v/>
      </c>
      <c r="AP43" s="2" t="str">
        <f aca="false">IF($B43="","",N(K43)+N(W43))</f>
        <v/>
      </c>
      <c r="AQ43" s="2" t="str">
        <f aca="false">IF($B43="","",N(L43)+N(X43))</f>
        <v/>
      </c>
      <c r="AR43" s="2" t="str">
        <f aca="false">IF($B43="","",N(M43)+N(Y43))</f>
        <v/>
      </c>
      <c r="AS43" s="2" t="str">
        <f aca="false">IF($B43="","",N(N43)+N(Z43))</f>
        <v/>
      </c>
      <c r="AT43" s="2" t="str">
        <f aca="false">IF($B43="","",N(O43)+N(AA43))</f>
        <v/>
      </c>
      <c r="AU43" s="2" t="str">
        <f aca="false">IF($B43="","",N(P43)+N(AB43))</f>
        <v/>
      </c>
    </row>
    <row r="44" customFormat="false" ht="15" hidden="false" customHeight="false" outlineLevel="0" collapsed="false">
      <c r="A44" s="29" t="str">
        <f aca="false">IF($B44="","",COUNTA($B$8:$B44))</f>
        <v/>
      </c>
      <c r="B44" s="30"/>
      <c r="C44" s="30"/>
      <c r="D44" s="30"/>
      <c r="E44" s="31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3"/>
      <c r="Q44" s="31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3"/>
      <c r="AC44" s="34" t="str">
        <f aca="false">IF($B44="","",SUM($E44:$P44))</f>
        <v/>
      </c>
      <c r="AD44" s="34" t="str">
        <f aca="false">IF($B44="","",$AG$3-$AC44)</f>
        <v/>
      </c>
      <c r="AE44" s="35" t="str">
        <f aca="false">IF($B44="","",COUNTIF($E44:$P44,"&gt;"&amp;$AC$3))</f>
        <v/>
      </c>
      <c r="AF44" s="34" t="str">
        <f aca="false">IF($B44="","",MAX($AJ44:$AU44))</f>
        <v/>
      </c>
      <c r="AG44" s="34" t="str">
        <f aca="false">IF($B44="","",ROUND(MAX(AVERAGE($AJ44:$AK44),AVERAGE($AK44:$AL44),AVERAGE($AL44:$AM44),AVERAGE($AM44:$AN44),AVERAGE($AN44:$AO44),AVERAGE($AO44:$AP44),AVERAGE($AP44:$AQ44),AVERAGE($AQ44:$AR44),AVERAGE($AR44:$AS44),AVERAGE($AS44:$AT44),AVERAGE($AT44:$AU44),AVERAGE($AJ44:$AL44),AVERAGE($AK44:$AM44),AVERAGE($AL44:$AN44),AVERAGE($AM44:$AO44),AVERAGE($AN44:$AP44),AVERAGE($AO44:$AQ44),AVERAGE($AP44:$AR44),AVERAGE($AQ44:$AS44),AVERAGE($AR44:$AT44),AVERAGE($AS44:$AU44),AVERAGE($AJ44:$AM44),AVERAGE($AK44:$AN44),AVERAGE($AL44:$AO44),AVERAGE($AM44:$AP44),AVERAGE($AN44:$AQ44),AVERAGE($AO44:$AR44),AVERAGE($AP44:$AS44),AVERAGE($AQ44:$AT44),AVERAGE($AR44:$AU44),AVERAGE($AJ44:$AN44),AVERAGE($AK44:$AO44),AVERAGE($AL44:$AP44),AVERAGE($AM44:$AQ44),AVERAGE($AN44:$AR44),AVERAGE($AO44:$AS44),AVERAGE($AP44:$AT44),AVERAGE($AQ44:$AU44),AVERAGE($AJ44:$AO44),AVERAGE($AK44:$AP44),AVERAGE($AL44:$AQ44),AVERAGE($AM44:$AR44),AVERAGE($AN44:$AS44),AVERAGE($AO44:$AT44),AVERAGE($AP44:$AU44)),1))</f>
        <v/>
      </c>
      <c r="AH44" s="36" t="str">
        <f aca="false">IF($B44="","",IF($AC44&gt;$AG$3,"年間 上限超過 "&amp;TEXT($AC44-$AG$3,"0.#")&amp;"時間",IF($AF44&gt;=100,"単月100時間以上（"&amp;TEXT($AF44,"0.#")&amp;"）",IF($AG44&gt;80,"2〜6か月平均が80時間超（"&amp;TEXT($AG44,"0.#")&amp;"）",IF($AE44&gt;6,"月"&amp;$AC$3&amp;"時間超が年"&amp;TEXT($AE44,"0")&amp;"回",IF($AD44&lt;=45,"年間の残り "&amp;TEXT($AD44,"0.#")&amp;"時間",IF($AE44&gt;=5,"月"&amp;$AC$3&amp;"時間超 あと"&amp;TEXT(6-$AE44,"0")&amp;"回","上限内（年間の残り "&amp;TEXT($AD44,"0.#")&amp;"時間）")))))))</f>
        <v/>
      </c>
      <c r="AJ44" s="2" t="str">
        <f aca="false">IF($B44="","",N(E44)+N(Q44))</f>
        <v/>
      </c>
      <c r="AK44" s="2" t="str">
        <f aca="false">IF($B44="","",N(F44)+N(R44))</f>
        <v/>
      </c>
      <c r="AL44" s="2" t="str">
        <f aca="false">IF($B44="","",N(G44)+N(S44))</f>
        <v/>
      </c>
      <c r="AM44" s="2" t="str">
        <f aca="false">IF($B44="","",N(H44)+N(T44))</f>
        <v/>
      </c>
      <c r="AN44" s="2" t="str">
        <f aca="false">IF($B44="","",N(I44)+N(U44))</f>
        <v/>
      </c>
      <c r="AO44" s="2" t="str">
        <f aca="false">IF($B44="","",N(J44)+N(V44))</f>
        <v/>
      </c>
      <c r="AP44" s="2" t="str">
        <f aca="false">IF($B44="","",N(K44)+N(W44))</f>
        <v/>
      </c>
      <c r="AQ44" s="2" t="str">
        <f aca="false">IF($B44="","",N(L44)+N(X44))</f>
        <v/>
      </c>
      <c r="AR44" s="2" t="str">
        <f aca="false">IF($B44="","",N(M44)+N(Y44))</f>
        <v/>
      </c>
      <c r="AS44" s="2" t="str">
        <f aca="false">IF($B44="","",N(N44)+N(Z44))</f>
        <v/>
      </c>
      <c r="AT44" s="2" t="str">
        <f aca="false">IF($B44="","",N(O44)+N(AA44))</f>
        <v/>
      </c>
      <c r="AU44" s="2" t="str">
        <f aca="false">IF($B44="","",N(P44)+N(AB44))</f>
        <v/>
      </c>
    </row>
    <row r="45" customFormat="false" ht="15" hidden="false" customHeight="false" outlineLevel="0" collapsed="false">
      <c r="A45" s="29" t="str">
        <f aca="false">IF($B45="","",COUNTA($B$8:$B45))</f>
        <v/>
      </c>
      <c r="B45" s="30"/>
      <c r="C45" s="30"/>
      <c r="D45" s="30"/>
      <c r="E45" s="31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3"/>
      <c r="Q45" s="31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3"/>
      <c r="AC45" s="34" t="str">
        <f aca="false">IF($B45="","",SUM($E45:$P45))</f>
        <v/>
      </c>
      <c r="AD45" s="34" t="str">
        <f aca="false">IF($B45="","",$AG$3-$AC45)</f>
        <v/>
      </c>
      <c r="AE45" s="35" t="str">
        <f aca="false">IF($B45="","",COUNTIF($E45:$P45,"&gt;"&amp;$AC$3))</f>
        <v/>
      </c>
      <c r="AF45" s="34" t="str">
        <f aca="false">IF($B45="","",MAX($AJ45:$AU45))</f>
        <v/>
      </c>
      <c r="AG45" s="34" t="str">
        <f aca="false">IF($B45="","",ROUND(MAX(AVERAGE($AJ45:$AK45),AVERAGE($AK45:$AL45),AVERAGE($AL45:$AM45),AVERAGE($AM45:$AN45),AVERAGE($AN45:$AO45),AVERAGE($AO45:$AP45),AVERAGE($AP45:$AQ45),AVERAGE($AQ45:$AR45),AVERAGE($AR45:$AS45),AVERAGE($AS45:$AT45),AVERAGE($AT45:$AU45),AVERAGE($AJ45:$AL45),AVERAGE($AK45:$AM45),AVERAGE($AL45:$AN45),AVERAGE($AM45:$AO45),AVERAGE($AN45:$AP45),AVERAGE($AO45:$AQ45),AVERAGE($AP45:$AR45),AVERAGE($AQ45:$AS45),AVERAGE($AR45:$AT45),AVERAGE($AS45:$AU45),AVERAGE($AJ45:$AM45),AVERAGE($AK45:$AN45),AVERAGE($AL45:$AO45),AVERAGE($AM45:$AP45),AVERAGE($AN45:$AQ45),AVERAGE($AO45:$AR45),AVERAGE($AP45:$AS45),AVERAGE($AQ45:$AT45),AVERAGE($AR45:$AU45),AVERAGE($AJ45:$AN45),AVERAGE($AK45:$AO45),AVERAGE($AL45:$AP45),AVERAGE($AM45:$AQ45),AVERAGE($AN45:$AR45),AVERAGE($AO45:$AS45),AVERAGE($AP45:$AT45),AVERAGE($AQ45:$AU45),AVERAGE($AJ45:$AO45),AVERAGE($AK45:$AP45),AVERAGE($AL45:$AQ45),AVERAGE($AM45:$AR45),AVERAGE($AN45:$AS45),AVERAGE($AO45:$AT45),AVERAGE($AP45:$AU45)),1))</f>
        <v/>
      </c>
      <c r="AH45" s="36" t="str">
        <f aca="false">IF($B45="","",IF($AC45&gt;$AG$3,"年間 上限超過 "&amp;TEXT($AC45-$AG$3,"0.#")&amp;"時間",IF($AF45&gt;=100,"単月100時間以上（"&amp;TEXT($AF45,"0.#")&amp;"）",IF($AG45&gt;80,"2〜6か月平均が80時間超（"&amp;TEXT($AG45,"0.#")&amp;"）",IF($AE45&gt;6,"月"&amp;$AC$3&amp;"時間超が年"&amp;TEXT($AE45,"0")&amp;"回",IF($AD45&lt;=45,"年間の残り "&amp;TEXT($AD45,"0.#")&amp;"時間",IF($AE45&gt;=5,"月"&amp;$AC$3&amp;"時間超 あと"&amp;TEXT(6-$AE45,"0")&amp;"回","上限内（年間の残り "&amp;TEXT($AD45,"0.#")&amp;"時間）")))))))</f>
        <v/>
      </c>
      <c r="AJ45" s="2" t="str">
        <f aca="false">IF($B45="","",N(E45)+N(Q45))</f>
        <v/>
      </c>
      <c r="AK45" s="2" t="str">
        <f aca="false">IF($B45="","",N(F45)+N(R45))</f>
        <v/>
      </c>
      <c r="AL45" s="2" t="str">
        <f aca="false">IF($B45="","",N(G45)+N(S45))</f>
        <v/>
      </c>
      <c r="AM45" s="2" t="str">
        <f aca="false">IF($B45="","",N(H45)+N(T45))</f>
        <v/>
      </c>
      <c r="AN45" s="2" t="str">
        <f aca="false">IF($B45="","",N(I45)+N(U45))</f>
        <v/>
      </c>
      <c r="AO45" s="2" t="str">
        <f aca="false">IF($B45="","",N(J45)+N(V45))</f>
        <v/>
      </c>
      <c r="AP45" s="2" t="str">
        <f aca="false">IF($B45="","",N(K45)+N(W45))</f>
        <v/>
      </c>
      <c r="AQ45" s="2" t="str">
        <f aca="false">IF($B45="","",N(L45)+N(X45))</f>
        <v/>
      </c>
      <c r="AR45" s="2" t="str">
        <f aca="false">IF($B45="","",N(M45)+N(Y45))</f>
        <v/>
      </c>
      <c r="AS45" s="2" t="str">
        <f aca="false">IF($B45="","",N(N45)+N(Z45))</f>
        <v/>
      </c>
      <c r="AT45" s="2" t="str">
        <f aca="false">IF($B45="","",N(O45)+N(AA45))</f>
        <v/>
      </c>
      <c r="AU45" s="2" t="str">
        <f aca="false">IF($B45="","",N(P45)+N(AB45))</f>
        <v/>
      </c>
    </row>
    <row r="46" customFormat="false" ht="15" hidden="false" customHeight="false" outlineLevel="0" collapsed="false">
      <c r="A46" s="29" t="str">
        <f aca="false">IF($B46="","",COUNTA($B$8:$B46))</f>
        <v/>
      </c>
      <c r="B46" s="30"/>
      <c r="C46" s="30"/>
      <c r="D46" s="30"/>
      <c r="E46" s="31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3"/>
      <c r="Q46" s="31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3"/>
      <c r="AC46" s="34" t="str">
        <f aca="false">IF($B46="","",SUM($E46:$P46))</f>
        <v/>
      </c>
      <c r="AD46" s="34" t="str">
        <f aca="false">IF($B46="","",$AG$3-$AC46)</f>
        <v/>
      </c>
      <c r="AE46" s="35" t="str">
        <f aca="false">IF($B46="","",COUNTIF($E46:$P46,"&gt;"&amp;$AC$3))</f>
        <v/>
      </c>
      <c r="AF46" s="34" t="str">
        <f aca="false">IF($B46="","",MAX($AJ46:$AU46))</f>
        <v/>
      </c>
      <c r="AG46" s="34" t="str">
        <f aca="false">IF($B46="","",ROUND(MAX(AVERAGE($AJ46:$AK46),AVERAGE($AK46:$AL46),AVERAGE($AL46:$AM46),AVERAGE($AM46:$AN46),AVERAGE($AN46:$AO46),AVERAGE($AO46:$AP46),AVERAGE($AP46:$AQ46),AVERAGE($AQ46:$AR46),AVERAGE($AR46:$AS46),AVERAGE($AS46:$AT46),AVERAGE($AT46:$AU46),AVERAGE($AJ46:$AL46),AVERAGE($AK46:$AM46),AVERAGE($AL46:$AN46),AVERAGE($AM46:$AO46),AVERAGE($AN46:$AP46),AVERAGE($AO46:$AQ46),AVERAGE($AP46:$AR46),AVERAGE($AQ46:$AS46),AVERAGE($AR46:$AT46),AVERAGE($AS46:$AU46),AVERAGE($AJ46:$AM46),AVERAGE($AK46:$AN46),AVERAGE($AL46:$AO46),AVERAGE($AM46:$AP46),AVERAGE($AN46:$AQ46),AVERAGE($AO46:$AR46),AVERAGE($AP46:$AS46),AVERAGE($AQ46:$AT46),AVERAGE($AR46:$AU46),AVERAGE($AJ46:$AN46),AVERAGE($AK46:$AO46),AVERAGE($AL46:$AP46),AVERAGE($AM46:$AQ46),AVERAGE($AN46:$AR46),AVERAGE($AO46:$AS46),AVERAGE($AP46:$AT46),AVERAGE($AQ46:$AU46),AVERAGE($AJ46:$AO46),AVERAGE($AK46:$AP46),AVERAGE($AL46:$AQ46),AVERAGE($AM46:$AR46),AVERAGE($AN46:$AS46),AVERAGE($AO46:$AT46),AVERAGE($AP46:$AU46)),1))</f>
        <v/>
      </c>
      <c r="AH46" s="36" t="str">
        <f aca="false">IF($B46="","",IF($AC46&gt;$AG$3,"年間 上限超過 "&amp;TEXT($AC46-$AG$3,"0.#")&amp;"時間",IF($AF46&gt;=100,"単月100時間以上（"&amp;TEXT($AF46,"0.#")&amp;"）",IF($AG46&gt;80,"2〜6か月平均が80時間超（"&amp;TEXT($AG46,"0.#")&amp;"）",IF($AE46&gt;6,"月"&amp;$AC$3&amp;"時間超が年"&amp;TEXT($AE46,"0")&amp;"回",IF($AD46&lt;=45,"年間の残り "&amp;TEXT($AD46,"0.#")&amp;"時間",IF($AE46&gt;=5,"月"&amp;$AC$3&amp;"時間超 あと"&amp;TEXT(6-$AE46,"0")&amp;"回","上限内（年間の残り "&amp;TEXT($AD46,"0.#")&amp;"時間）")))))))</f>
        <v/>
      </c>
      <c r="AJ46" s="2" t="str">
        <f aca="false">IF($B46="","",N(E46)+N(Q46))</f>
        <v/>
      </c>
      <c r="AK46" s="2" t="str">
        <f aca="false">IF($B46="","",N(F46)+N(R46))</f>
        <v/>
      </c>
      <c r="AL46" s="2" t="str">
        <f aca="false">IF($B46="","",N(G46)+N(S46))</f>
        <v/>
      </c>
      <c r="AM46" s="2" t="str">
        <f aca="false">IF($B46="","",N(H46)+N(T46))</f>
        <v/>
      </c>
      <c r="AN46" s="2" t="str">
        <f aca="false">IF($B46="","",N(I46)+N(U46))</f>
        <v/>
      </c>
      <c r="AO46" s="2" t="str">
        <f aca="false">IF($B46="","",N(J46)+N(V46))</f>
        <v/>
      </c>
      <c r="AP46" s="2" t="str">
        <f aca="false">IF($B46="","",N(K46)+N(W46))</f>
        <v/>
      </c>
      <c r="AQ46" s="2" t="str">
        <f aca="false">IF($B46="","",N(L46)+N(X46))</f>
        <v/>
      </c>
      <c r="AR46" s="2" t="str">
        <f aca="false">IF($B46="","",N(M46)+N(Y46))</f>
        <v/>
      </c>
      <c r="AS46" s="2" t="str">
        <f aca="false">IF($B46="","",N(N46)+N(Z46))</f>
        <v/>
      </c>
      <c r="AT46" s="2" t="str">
        <f aca="false">IF($B46="","",N(O46)+N(AA46))</f>
        <v/>
      </c>
      <c r="AU46" s="2" t="str">
        <f aca="false">IF($B46="","",N(P46)+N(AB46))</f>
        <v/>
      </c>
    </row>
    <row r="47" customFormat="false" ht="15" hidden="false" customHeight="false" outlineLevel="0" collapsed="false">
      <c r="A47" s="29" t="str">
        <f aca="false">IF($B47="","",COUNTA($B$8:$B47))</f>
        <v/>
      </c>
      <c r="B47" s="30"/>
      <c r="C47" s="30"/>
      <c r="D47" s="30"/>
      <c r="E47" s="31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3"/>
      <c r="Q47" s="31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3"/>
      <c r="AC47" s="34" t="str">
        <f aca="false">IF($B47="","",SUM($E47:$P47))</f>
        <v/>
      </c>
      <c r="AD47" s="34" t="str">
        <f aca="false">IF($B47="","",$AG$3-$AC47)</f>
        <v/>
      </c>
      <c r="AE47" s="35" t="str">
        <f aca="false">IF($B47="","",COUNTIF($E47:$P47,"&gt;"&amp;$AC$3))</f>
        <v/>
      </c>
      <c r="AF47" s="34" t="str">
        <f aca="false">IF($B47="","",MAX($AJ47:$AU47))</f>
        <v/>
      </c>
      <c r="AG47" s="34" t="str">
        <f aca="false">IF($B47="","",ROUND(MAX(AVERAGE($AJ47:$AK47),AVERAGE($AK47:$AL47),AVERAGE($AL47:$AM47),AVERAGE($AM47:$AN47),AVERAGE($AN47:$AO47),AVERAGE($AO47:$AP47),AVERAGE($AP47:$AQ47),AVERAGE($AQ47:$AR47),AVERAGE($AR47:$AS47),AVERAGE($AS47:$AT47),AVERAGE($AT47:$AU47),AVERAGE($AJ47:$AL47),AVERAGE($AK47:$AM47),AVERAGE($AL47:$AN47),AVERAGE($AM47:$AO47),AVERAGE($AN47:$AP47),AVERAGE($AO47:$AQ47),AVERAGE($AP47:$AR47),AVERAGE($AQ47:$AS47),AVERAGE($AR47:$AT47),AVERAGE($AS47:$AU47),AVERAGE($AJ47:$AM47),AVERAGE($AK47:$AN47),AVERAGE($AL47:$AO47),AVERAGE($AM47:$AP47),AVERAGE($AN47:$AQ47),AVERAGE($AO47:$AR47),AVERAGE($AP47:$AS47),AVERAGE($AQ47:$AT47),AVERAGE($AR47:$AU47),AVERAGE($AJ47:$AN47),AVERAGE($AK47:$AO47),AVERAGE($AL47:$AP47),AVERAGE($AM47:$AQ47),AVERAGE($AN47:$AR47),AVERAGE($AO47:$AS47),AVERAGE($AP47:$AT47),AVERAGE($AQ47:$AU47),AVERAGE($AJ47:$AO47),AVERAGE($AK47:$AP47),AVERAGE($AL47:$AQ47),AVERAGE($AM47:$AR47),AVERAGE($AN47:$AS47),AVERAGE($AO47:$AT47),AVERAGE($AP47:$AU47)),1))</f>
        <v/>
      </c>
      <c r="AH47" s="36" t="str">
        <f aca="false">IF($B47="","",IF($AC47&gt;$AG$3,"年間 上限超過 "&amp;TEXT($AC47-$AG$3,"0.#")&amp;"時間",IF($AF47&gt;=100,"単月100時間以上（"&amp;TEXT($AF47,"0.#")&amp;"）",IF($AG47&gt;80,"2〜6か月平均が80時間超（"&amp;TEXT($AG47,"0.#")&amp;"）",IF($AE47&gt;6,"月"&amp;$AC$3&amp;"時間超が年"&amp;TEXT($AE47,"0")&amp;"回",IF($AD47&lt;=45,"年間の残り "&amp;TEXT($AD47,"0.#")&amp;"時間",IF($AE47&gt;=5,"月"&amp;$AC$3&amp;"時間超 あと"&amp;TEXT(6-$AE47,"0")&amp;"回","上限内（年間の残り "&amp;TEXT($AD47,"0.#")&amp;"時間）")))))))</f>
        <v/>
      </c>
      <c r="AJ47" s="2" t="str">
        <f aca="false">IF($B47="","",N(E47)+N(Q47))</f>
        <v/>
      </c>
      <c r="AK47" s="2" t="str">
        <f aca="false">IF($B47="","",N(F47)+N(R47))</f>
        <v/>
      </c>
      <c r="AL47" s="2" t="str">
        <f aca="false">IF($B47="","",N(G47)+N(S47))</f>
        <v/>
      </c>
      <c r="AM47" s="2" t="str">
        <f aca="false">IF($B47="","",N(H47)+N(T47))</f>
        <v/>
      </c>
      <c r="AN47" s="2" t="str">
        <f aca="false">IF($B47="","",N(I47)+N(U47))</f>
        <v/>
      </c>
      <c r="AO47" s="2" t="str">
        <f aca="false">IF($B47="","",N(J47)+N(V47))</f>
        <v/>
      </c>
      <c r="AP47" s="2" t="str">
        <f aca="false">IF($B47="","",N(K47)+N(W47))</f>
        <v/>
      </c>
      <c r="AQ47" s="2" t="str">
        <f aca="false">IF($B47="","",N(L47)+N(X47))</f>
        <v/>
      </c>
      <c r="AR47" s="2" t="str">
        <f aca="false">IF($B47="","",N(M47)+N(Y47))</f>
        <v/>
      </c>
      <c r="AS47" s="2" t="str">
        <f aca="false">IF($B47="","",N(N47)+N(Z47))</f>
        <v/>
      </c>
      <c r="AT47" s="2" t="str">
        <f aca="false">IF($B47="","",N(O47)+N(AA47))</f>
        <v/>
      </c>
      <c r="AU47" s="2" t="str">
        <f aca="false">IF($B47="","",N(P47)+N(AB47))</f>
        <v/>
      </c>
    </row>
    <row r="48" customFormat="false" ht="15" hidden="false" customHeight="false" outlineLevel="0" collapsed="false">
      <c r="A48" s="29" t="str">
        <f aca="false">IF($B48="","",COUNTA($B$8:$B48))</f>
        <v/>
      </c>
      <c r="B48" s="30"/>
      <c r="C48" s="30"/>
      <c r="D48" s="30"/>
      <c r="E48" s="31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3"/>
      <c r="Q48" s="31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3"/>
      <c r="AC48" s="34" t="str">
        <f aca="false">IF($B48="","",SUM($E48:$P48))</f>
        <v/>
      </c>
      <c r="AD48" s="34" t="str">
        <f aca="false">IF($B48="","",$AG$3-$AC48)</f>
        <v/>
      </c>
      <c r="AE48" s="35" t="str">
        <f aca="false">IF($B48="","",COUNTIF($E48:$P48,"&gt;"&amp;$AC$3))</f>
        <v/>
      </c>
      <c r="AF48" s="34" t="str">
        <f aca="false">IF($B48="","",MAX($AJ48:$AU48))</f>
        <v/>
      </c>
      <c r="AG48" s="34" t="str">
        <f aca="false">IF($B48="","",ROUND(MAX(AVERAGE($AJ48:$AK48),AVERAGE($AK48:$AL48),AVERAGE($AL48:$AM48),AVERAGE($AM48:$AN48),AVERAGE($AN48:$AO48),AVERAGE($AO48:$AP48),AVERAGE($AP48:$AQ48),AVERAGE($AQ48:$AR48),AVERAGE($AR48:$AS48),AVERAGE($AS48:$AT48),AVERAGE($AT48:$AU48),AVERAGE($AJ48:$AL48),AVERAGE($AK48:$AM48),AVERAGE($AL48:$AN48),AVERAGE($AM48:$AO48),AVERAGE($AN48:$AP48),AVERAGE($AO48:$AQ48),AVERAGE($AP48:$AR48),AVERAGE($AQ48:$AS48),AVERAGE($AR48:$AT48),AVERAGE($AS48:$AU48),AVERAGE($AJ48:$AM48),AVERAGE($AK48:$AN48),AVERAGE($AL48:$AO48),AVERAGE($AM48:$AP48),AVERAGE($AN48:$AQ48),AVERAGE($AO48:$AR48),AVERAGE($AP48:$AS48),AVERAGE($AQ48:$AT48),AVERAGE($AR48:$AU48),AVERAGE($AJ48:$AN48),AVERAGE($AK48:$AO48),AVERAGE($AL48:$AP48),AVERAGE($AM48:$AQ48),AVERAGE($AN48:$AR48),AVERAGE($AO48:$AS48),AVERAGE($AP48:$AT48),AVERAGE($AQ48:$AU48),AVERAGE($AJ48:$AO48),AVERAGE($AK48:$AP48),AVERAGE($AL48:$AQ48),AVERAGE($AM48:$AR48),AVERAGE($AN48:$AS48),AVERAGE($AO48:$AT48),AVERAGE($AP48:$AU48)),1))</f>
        <v/>
      </c>
      <c r="AH48" s="36" t="str">
        <f aca="false">IF($B48="","",IF($AC48&gt;$AG$3,"年間 上限超過 "&amp;TEXT($AC48-$AG$3,"0.#")&amp;"時間",IF($AF48&gt;=100,"単月100時間以上（"&amp;TEXT($AF48,"0.#")&amp;"）",IF($AG48&gt;80,"2〜6か月平均が80時間超（"&amp;TEXT($AG48,"0.#")&amp;"）",IF($AE48&gt;6,"月"&amp;$AC$3&amp;"時間超が年"&amp;TEXT($AE48,"0")&amp;"回",IF($AD48&lt;=45,"年間の残り "&amp;TEXT($AD48,"0.#")&amp;"時間",IF($AE48&gt;=5,"月"&amp;$AC$3&amp;"時間超 あと"&amp;TEXT(6-$AE48,"0")&amp;"回","上限内（年間の残り "&amp;TEXT($AD48,"0.#")&amp;"時間）")))))))</f>
        <v/>
      </c>
      <c r="AJ48" s="2" t="str">
        <f aca="false">IF($B48="","",N(E48)+N(Q48))</f>
        <v/>
      </c>
      <c r="AK48" s="2" t="str">
        <f aca="false">IF($B48="","",N(F48)+N(R48))</f>
        <v/>
      </c>
      <c r="AL48" s="2" t="str">
        <f aca="false">IF($B48="","",N(G48)+N(S48))</f>
        <v/>
      </c>
      <c r="AM48" s="2" t="str">
        <f aca="false">IF($B48="","",N(H48)+N(T48))</f>
        <v/>
      </c>
      <c r="AN48" s="2" t="str">
        <f aca="false">IF($B48="","",N(I48)+N(U48))</f>
        <v/>
      </c>
      <c r="AO48" s="2" t="str">
        <f aca="false">IF($B48="","",N(J48)+N(V48))</f>
        <v/>
      </c>
      <c r="AP48" s="2" t="str">
        <f aca="false">IF($B48="","",N(K48)+N(W48))</f>
        <v/>
      </c>
      <c r="AQ48" s="2" t="str">
        <f aca="false">IF($B48="","",N(L48)+N(X48))</f>
        <v/>
      </c>
      <c r="AR48" s="2" t="str">
        <f aca="false">IF($B48="","",N(M48)+N(Y48))</f>
        <v/>
      </c>
      <c r="AS48" s="2" t="str">
        <f aca="false">IF($B48="","",N(N48)+N(Z48))</f>
        <v/>
      </c>
      <c r="AT48" s="2" t="str">
        <f aca="false">IF($B48="","",N(O48)+N(AA48))</f>
        <v/>
      </c>
      <c r="AU48" s="2" t="str">
        <f aca="false">IF($B48="","",N(P48)+N(AB48))</f>
        <v/>
      </c>
    </row>
    <row r="49" customFormat="false" ht="15" hidden="false" customHeight="false" outlineLevel="0" collapsed="false">
      <c r="A49" s="29" t="str">
        <f aca="false">IF($B49="","",COUNTA($B$8:$B49))</f>
        <v/>
      </c>
      <c r="B49" s="30"/>
      <c r="C49" s="30"/>
      <c r="D49" s="30"/>
      <c r="E49" s="31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3"/>
      <c r="Q49" s="31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3"/>
      <c r="AC49" s="34" t="str">
        <f aca="false">IF($B49="","",SUM($E49:$P49))</f>
        <v/>
      </c>
      <c r="AD49" s="34" t="str">
        <f aca="false">IF($B49="","",$AG$3-$AC49)</f>
        <v/>
      </c>
      <c r="AE49" s="35" t="str">
        <f aca="false">IF($B49="","",COUNTIF($E49:$P49,"&gt;"&amp;$AC$3))</f>
        <v/>
      </c>
      <c r="AF49" s="34" t="str">
        <f aca="false">IF($B49="","",MAX($AJ49:$AU49))</f>
        <v/>
      </c>
      <c r="AG49" s="34" t="str">
        <f aca="false">IF($B49="","",ROUND(MAX(AVERAGE($AJ49:$AK49),AVERAGE($AK49:$AL49),AVERAGE($AL49:$AM49),AVERAGE($AM49:$AN49),AVERAGE($AN49:$AO49),AVERAGE($AO49:$AP49),AVERAGE($AP49:$AQ49),AVERAGE($AQ49:$AR49),AVERAGE($AR49:$AS49),AVERAGE($AS49:$AT49),AVERAGE($AT49:$AU49),AVERAGE($AJ49:$AL49),AVERAGE($AK49:$AM49),AVERAGE($AL49:$AN49),AVERAGE($AM49:$AO49),AVERAGE($AN49:$AP49),AVERAGE($AO49:$AQ49),AVERAGE($AP49:$AR49),AVERAGE($AQ49:$AS49),AVERAGE($AR49:$AT49),AVERAGE($AS49:$AU49),AVERAGE($AJ49:$AM49),AVERAGE($AK49:$AN49),AVERAGE($AL49:$AO49),AVERAGE($AM49:$AP49),AVERAGE($AN49:$AQ49),AVERAGE($AO49:$AR49),AVERAGE($AP49:$AS49),AVERAGE($AQ49:$AT49),AVERAGE($AR49:$AU49),AVERAGE($AJ49:$AN49),AVERAGE($AK49:$AO49),AVERAGE($AL49:$AP49),AVERAGE($AM49:$AQ49),AVERAGE($AN49:$AR49),AVERAGE($AO49:$AS49),AVERAGE($AP49:$AT49),AVERAGE($AQ49:$AU49),AVERAGE($AJ49:$AO49),AVERAGE($AK49:$AP49),AVERAGE($AL49:$AQ49),AVERAGE($AM49:$AR49),AVERAGE($AN49:$AS49),AVERAGE($AO49:$AT49),AVERAGE($AP49:$AU49)),1))</f>
        <v/>
      </c>
      <c r="AH49" s="36" t="str">
        <f aca="false">IF($B49="","",IF($AC49&gt;$AG$3,"年間 上限超過 "&amp;TEXT($AC49-$AG$3,"0.#")&amp;"時間",IF($AF49&gt;=100,"単月100時間以上（"&amp;TEXT($AF49,"0.#")&amp;"）",IF($AG49&gt;80,"2〜6か月平均が80時間超（"&amp;TEXT($AG49,"0.#")&amp;"）",IF($AE49&gt;6,"月"&amp;$AC$3&amp;"時間超が年"&amp;TEXT($AE49,"0")&amp;"回",IF($AD49&lt;=45,"年間の残り "&amp;TEXT($AD49,"0.#")&amp;"時間",IF($AE49&gt;=5,"月"&amp;$AC$3&amp;"時間超 あと"&amp;TEXT(6-$AE49,"0")&amp;"回","上限内（年間の残り "&amp;TEXT($AD49,"0.#")&amp;"時間）")))))))</f>
        <v/>
      </c>
      <c r="AJ49" s="2" t="str">
        <f aca="false">IF($B49="","",N(E49)+N(Q49))</f>
        <v/>
      </c>
      <c r="AK49" s="2" t="str">
        <f aca="false">IF($B49="","",N(F49)+N(R49))</f>
        <v/>
      </c>
      <c r="AL49" s="2" t="str">
        <f aca="false">IF($B49="","",N(G49)+N(S49))</f>
        <v/>
      </c>
      <c r="AM49" s="2" t="str">
        <f aca="false">IF($B49="","",N(H49)+N(T49))</f>
        <v/>
      </c>
      <c r="AN49" s="2" t="str">
        <f aca="false">IF($B49="","",N(I49)+N(U49))</f>
        <v/>
      </c>
      <c r="AO49" s="2" t="str">
        <f aca="false">IF($B49="","",N(J49)+N(V49))</f>
        <v/>
      </c>
      <c r="AP49" s="2" t="str">
        <f aca="false">IF($B49="","",N(K49)+N(W49))</f>
        <v/>
      </c>
      <c r="AQ49" s="2" t="str">
        <f aca="false">IF($B49="","",N(L49)+N(X49))</f>
        <v/>
      </c>
      <c r="AR49" s="2" t="str">
        <f aca="false">IF($B49="","",N(M49)+N(Y49))</f>
        <v/>
      </c>
      <c r="AS49" s="2" t="str">
        <f aca="false">IF($B49="","",N(N49)+N(Z49))</f>
        <v/>
      </c>
      <c r="AT49" s="2" t="str">
        <f aca="false">IF($B49="","",N(O49)+N(AA49))</f>
        <v/>
      </c>
      <c r="AU49" s="2" t="str">
        <f aca="false">IF($B49="","",N(P49)+N(AB49))</f>
        <v/>
      </c>
    </row>
    <row r="50" customFormat="false" ht="15" hidden="false" customHeight="false" outlineLevel="0" collapsed="false">
      <c r="A50" s="29" t="str">
        <f aca="false">IF($B50="","",COUNTA($B$8:$B50))</f>
        <v/>
      </c>
      <c r="B50" s="30"/>
      <c r="C50" s="30"/>
      <c r="D50" s="30"/>
      <c r="E50" s="31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3"/>
      <c r="Q50" s="31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3"/>
      <c r="AC50" s="34" t="str">
        <f aca="false">IF($B50="","",SUM($E50:$P50))</f>
        <v/>
      </c>
      <c r="AD50" s="34" t="str">
        <f aca="false">IF($B50="","",$AG$3-$AC50)</f>
        <v/>
      </c>
      <c r="AE50" s="35" t="str">
        <f aca="false">IF($B50="","",COUNTIF($E50:$P50,"&gt;"&amp;$AC$3))</f>
        <v/>
      </c>
      <c r="AF50" s="34" t="str">
        <f aca="false">IF($B50="","",MAX($AJ50:$AU50))</f>
        <v/>
      </c>
      <c r="AG50" s="34" t="str">
        <f aca="false">IF($B50="","",ROUND(MAX(AVERAGE($AJ50:$AK50),AVERAGE($AK50:$AL50),AVERAGE($AL50:$AM50),AVERAGE($AM50:$AN50),AVERAGE($AN50:$AO50),AVERAGE($AO50:$AP50),AVERAGE($AP50:$AQ50),AVERAGE($AQ50:$AR50),AVERAGE($AR50:$AS50),AVERAGE($AS50:$AT50),AVERAGE($AT50:$AU50),AVERAGE($AJ50:$AL50),AVERAGE($AK50:$AM50),AVERAGE($AL50:$AN50),AVERAGE($AM50:$AO50),AVERAGE($AN50:$AP50),AVERAGE($AO50:$AQ50),AVERAGE($AP50:$AR50),AVERAGE($AQ50:$AS50),AVERAGE($AR50:$AT50),AVERAGE($AS50:$AU50),AVERAGE($AJ50:$AM50),AVERAGE($AK50:$AN50),AVERAGE($AL50:$AO50),AVERAGE($AM50:$AP50),AVERAGE($AN50:$AQ50),AVERAGE($AO50:$AR50),AVERAGE($AP50:$AS50),AVERAGE($AQ50:$AT50),AVERAGE($AR50:$AU50),AVERAGE($AJ50:$AN50),AVERAGE($AK50:$AO50),AVERAGE($AL50:$AP50),AVERAGE($AM50:$AQ50),AVERAGE($AN50:$AR50),AVERAGE($AO50:$AS50),AVERAGE($AP50:$AT50),AVERAGE($AQ50:$AU50),AVERAGE($AJ50:$AO50),AVERAGE($AK50:$AP50),AVERAGE($AL50:$AQ50),AVERAGE($AM50:$AR50),AVERAGE($AN50:$AS50),AVERAGE($AO50:$AT50),AVERAGE($AP50:$AU50)),1))</f>
        <v/>
      </c>
      <c r="AH50" s="36" t="str">
        <f aca="false">IF($B50="","",IF($AC50&gt;$AG$3,"年間 上限超過 "&amp;TEXT($AC50-$AG$3,"0.#")&amp;"時間",IF($AF50&gt;=100,"単月100時間以上（"&amp;TEXT($AF50,"0.#")&amp;"）",IF($AG50&gt;80,"2〜6か月平均が80時間超（"&amp;TEXT($AG50,"0.#")&amp;"）",IF($AE50&gt;6,"月"&amp;$AC$3&amp;"時間超が年"&amp;TEXT($AE50,"0")&amp;"回",IF($AD50&lt;=45,"年間の残り "&amp;TEXT($AD50,"0.#")&amp;"時間",IF($AE50&gt;=5,"月"&amp;$AC$3&amp;"時間超 あと"&amp;TEXT(6-$AE50,"0")&amp;"回","上限内（年間の残り "&amp;TEXT($AD50,"0.#")&amp;"時間）")))))))</f>
        <v/>
      </c>
      <c r="AJ50" s="2" t="str">
        <f aca="false">IF($B50="","",N(E50)+N(Q50))</f>
        <v/>
      </c>
      <c r="AK50" s="2" t="str">
        <f aca="false">IF($B50="","",N(F50)+N(R50))</f>
        <v/>
      </c>
      <c r="AL50" s="2" t="str">
        <f aca="false">IF($B50="","",N(G50)+N(S50))</f>
        <v/>
      </c>
      <c r="AM50" s="2" t="str">
        <f aca="false">IF($B50="","",N(H50)+N(T50))</f>
        <v/>
      </c>
      <c r="AN50" s="2" t="str">
        <f aca="false">IF($B50="","",N(I50)+N(U50))</f>
        <v/>
      </c>
      <c r="AO50" s="2" t="str">
        <f aca="false">IF($B50="","",N(J50)+N(V50))</f>
        <v/>
      </c>
      <c r="AP50" s="2" t="str">
        <f aca="false">IF($B50="","",N(K50)+N(W50))</f>
        <v/>
      </c>
      <c r="AQ50" s="2" t="str">
        <f aca="false">IF($B50="","",N(L50)+N(X50))</f>
        <v/>
      </c>
      <c r="AR50" s="2" t="str">
        <f aca="false">IF($B50="","",N(M50)+N(Y50))</f>
        <v/>
      </c>
      <c r="AS50" s="2" t="str">
        <f aca="false">IF($B50="","",N(N50)+N(Z50))</f>
        <v/>
      </c>
      <c r="AT50" s="2" t="str">
        <f aca="false">IF($B50="","",N(O50)+N(AA50))</f>
        <v/>
      </c>
      <c r="AU50" s="2" t="str">
        <f aca="false">IF($B50="","",N(P50)+N(AB50))</f>
        <v/>
      </c>
    </row>
    <row r="51" customFormat="false" ht="15" hidden="false" customHeight="false" outlineLevel="0" collapsed="false">
      <c r="A51" s="29" t="str">
        <f aca="false">IF($B51="","",COUNTA($B$8:$B51))</f>
        <v/>
      </c>
      <c r="B51" s="30"/>
      <c r="C51" s="30"/>
      <c r="D51" s="30"/>
      <c r="E51" s="31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3"/>
      <c r="Q51" s="31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3"/>
      <c r="AC51" s="34" t="str">
        <f aca="false">IF($B51="","",SUM($E51:$P51))</f>
        <v/>
      </c>
      <c r="AD51" s="34" t="str">
        <f aca="false">IF($B51="","",$AG$3-$AC51)</f>
        <v/>
      </c>
      <c r="AE51" s="35" t="str">
        <f aca="false">IF($B51="","",COUNTIF($E51:$P51,"&gt;"&amp;$AC$3))</f>
        <v/>
      </c>
      <c r="AF51" s="34" t="str">
        <f aca="false">IF($B51="","",MAX($AJ51:$AU51))</f>
        <v/>
      </c>
      <c r="AG51" s="34" t="str">
        <f aca="false">IF($B51="","",ROUND(MAX(AVERAGE($AJ51:$AK51),AVERAGE($AK51:$AL51),AVERAGE($AL51:$AM51),AVERAGE($AM51:$AN51),AVERAGE($AN51:$AO51),AVERAGE($AO51:$AP51),AVERAGE($AP51:$AQ51),AVERAGE($AQ51:$AR51),AVERAGE($AR51:$AS51),AVERAGE($AS51:$AT51),AVERAGE($AT51:$AU51),AVERAGE($AJ51:$AL51),AVERAGE($AK51:$AM51),AVERAGE($AL51:$AN51),AVERAGE($AM51:$AO51),AVERAGE($AN51:$AP51),AVERAGE($AO51:$AQ51),AVERAGE($AP51:$AR51),AVERAGE($AQ51:$AS51),AVERAGE($AR51:$AT51),AVERAGE($AS51:$AU51),AVERAGE($AJ51:$AM51),AVERAGE($AK51:$AN51),AVERAGE($AL51:$AO51),AVERAGE($AM51:$AP51),AVERAGE($AN51:$AQ51),AVERAGE($AO51:$AR51),AVERAGE($AP51:$AS51),AVERAGE($AQ51:$AT51),AVERAGE($AR51:$AU51),AVERAGE($AJ51:$AN51),AVERAGE($AK51:$AO51),AVERAGE($AL51:$AP51),AVERAGE($AM51:$AQ51),AVERAGE($AN51:$AR51),AVERAGE($AO51:$AS51),AVERAGE($AP51:$AT51),AVERAGE($AQ51:$AU51),AVERAGE($AJ51:$AO51),AVERAGE($AK51:$AP51),AVERAGE($AL51:$AQ51),AVERAGE($AM51:$AR51),AVERAGE($AN51:$AS51),AVERAGE($AO51:$AT51),AVERAGE($AP51:$AU51)),1))</f>
        <v/>
      </c>
      <c r="AH51" s="36" t="str">
        <f aca="false">IF($B51="","",IF($AC51&gt;$AG$3,"年間 上限超過 "&amp;TEXT($AC51-$AG$3,"0.#")&amp;"時間",IF($AF51&gt;=100,"単月100時間以上（"&amp;TEXT($AF51,"0.#")&amp;"）",IF($AG51&gt;80,"2〜6か月平均が80時間超（"&amp;TEXT($AG51,"0.#")&amp;"）",IF($AE51&gt;6,"月"&amp;$AC$3&amp;"時間超が年"&amp;TEXT($AE51,"0")&amp;"回",IF($AD51&lt;=45,"年間の残り "&amp;TEXT($AD51,"0.#")&amp;"時間",IF($AE51&gt;=5,"月"&amp;$AC$3&amp;"時間超 あと"&amp;TEXT(6-$AE51,"0")&amp;"回","上限内（年間の残り "&amp;TEXT($AD51,"0.#")&amp;"時間）")))))))</f>
        <v/>
      </c>
      <c r="AJ51" s="2" t="str">
        <f aca="false">IF($B51="","",N(E51)+N(Q51))</f>
        <v/>
      </c>
      <c r="AK51" s="2" t="str">
        <f aca="false">IF($B51="","",N(F51)+N(R51))</f>
        <v/>
      </c>
      <c r="AL51" s="2" t="str">
        <f aca="false">IF($B51="","",N(G51)+N(S51))</f>
        <v/>
      </c>
      <c r="AM51" s="2" t="str">
        <f aca="false">IF($B51="","",N(H51)+N(T51))</f>
        <v/>
      </c>
      <c r="AN51" s="2" t="str">
        <f aca="false">IF($B51="","",N(I51)+N(U51))</f>
        <v/>
      </c>
      <c r="AO51" s="2" t="str">
        <f aca="false">IF($B51="","",N(J51)+N(V51))</f>
        <v/>
      </c>
      <c r="AP51" s="2" t="str">
        <f aca="false">IF($B51="","",N(K51)+N(W51))</f>
        <v/>
      </c>
      <c r="AQ51" s="2" t="str">
        <f aca="false">IF($B51="","",N(L51)+N(X51))</f>
        <v/>
      </c>
      <c r="AR51" s="2" t="str">
        <f aca="false">IF($B51="","",N(M51)+N(Y51))</f>
        <v/>
      </c>
      <c r="AS51" s="2" t="str">
        <f aca="false">IF($B51="","",N(N51)+N(Z51))</f>
        <v/>
      </c>
      <c r="AT51" s="2" t="str">
        <f aca="false">IF($B51="","",N(O51)+N(AA51))</f>
        <v/>
      </c>
      <c r="AU51" s="2" t="str">
        <f aca="false">IF($B51="","",N(P51)+N(AB51))</f>
        <v/>
      </c>
    </row>
    <row r="52" customFormat="false" ht="15" hidden="false" customHeight="false" outlineLevel="0" collapsed="false">
      <c r="A52" s="29" t="str">
        <f aca="false">IF($B52="","",COUNTA($B$8:$B52))</f>
        <v/>
      </c>
      <c r="B52" s="30"/>
      <c r="C52" s="30"/>
      <c r="D52" s="30"/>
      <c r="E52" s="31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3"/>
      <c r="Q52" s="31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3"/>
      <c r="AC52" s="34" t="str">
        <f aca="false">IF($B52="","",SUM($E52:$P52))</f>
        <v/>
      </c>
      <c r="AD52" s="34" t="str">
        <f aca="false">IF($B52="","",$AG$3-$AC52)</f>
        <v/>
      </c>
      <c r="AE52" s="35" t="str">
        <f aca="false">IF($B52="","",COUNTIF($E52:$P52,"&gt;"&amp;$AC$3))</f>
        <v/>
      </c>
      <c r="AF52" s="34" t="str">
        <f aca="false">IF($B52="","",MAX($AJ52:$AU52))</f>
        <v/>
      </c>
      <c r="AG52" s="34" t="str">
        <f aca="false">IF($B52="","",ROUND(MAX(AVERAGE($AJ52:$AK52),AVERAGE($AK52:$AL52),AVERAGE($AL52:$AM52),AVERAGE($AM52:$AN52),AVERAGE($AN52:$AO52),AVERAGE($AO52:$AP52),AVERAGE($AP52:$AQ52),AVERAGE($AQ52:$AR52),AVERAGE($AR52:$AS52),AVERAGE($AS52:$AT52),AVERAGE($AT52:$AU52),AVERAGE($AJ52:$AL52),AVERAGE($AK52:$AM52),AVERAGE($AL52:$AN52),AVERAGE($AM52:$AO52),AVERAGE($AN52:$AP52),AVERAGE($AO52:$AQ52),AVERAGE($AP52:$AR52),AVERAGE($AQ52:$AS52),AVERAGE($AR52:$AT52),AVERAGE($AS52:$AU52),AVERAGE($AJ52:$AM52),AVERAGE($AK52:$AN52),AVERAGE($AL52:$AO52),AVERAGE($AM52:$AP52),AVERAGE($AN52:$AQ52),AVERAGE($AO52:$AR52),AVERAGE($AP52:$AS52),AVERAGE($AQ52:$AT52),AVERAGE($AR52:$AU52),AVERAGE($AJ52:$AN52),AVERAGE($AK52:$AO52),AVERAGE($AL52:$AP52),AVERAGE($AM52:$AQ52),AVERAGE($AN52:$AR52),AVERAGE($AO52:$AS52),AVERAGE($AP52:$AT52),AVERAGE($AQ52:$AU52),AVERAGE($AJ52:$AO52),AVERAGE($AK52:$AP52),AVERAGE($AL52:$AQ52),AVERAGE($AM52:$AR52),AVERAGE($AN52:$AS52),AVERAGE($AO52:$AT52),AVERAGE($AP52:$AU52)),1))</f>
        <v/>
      </c>
      <c r="AH52" s="36" t="str">
        <f aca="false">IF($B52="","",IF($AC52&gt;$AG$3,"年間 上限超過 "&amp;TEXT($AC52-$AG$3,"0.#")&amp;"時間",IF($AF52&gt;=100,"単月100時間以上（"&amp;TEXT($AF52,"0.#")&amp;"）",IF($AG52&gt;80,"2〜6か月平均が80時間超（"&amp;TEXT($AG52,"0.#")&amp;"）",IF($AE52&gt;6,"月"&amp;$AC$3&amp;"時間超が年"&amp;TEXT($AE52,"0")&amp;"回",IF($AD52&lt;=45,"年間の残り "&amp;TEXT($AD52,"0.#")&amp;"時間",IF($AE52&gt;=5,"月"&amp;$AC$3&amp;"時間超 あと"&amp;TEXT(6-$AE52,"0")&amp;"回","上限内（年間の残り "&amp;TEXT($AD52,"0.#")&amp;"時間）")))))))</f>
        <v/>
      </c>
      <c r="AJ52" s="2" t="str">
        <f aca="false">IF($B52="","",N(E52)+N(Q52))</f>
        <v/>
      </c>
      <c r="AK52" s="2" t="str">
        <f aca="false">IF($B52="","",N(F52)+N(R52))</f>
        <v/>
      </c>
      <c r="AL52" s="2" t="str">
        <f aca="false">IF($B52="","",N(G52)+N(S52))</f>
        <v/>
      </c>
      <c r="AM52" s="2" t="str">
        <f aca="false">IF($B52="","",N(H52)+N(T52))</f>
        <v/>
      </c>
      <c r="AN52" s="2" t="str">
        <f aca="false">IF($B52="","",N(I52)+N(U52))</f>
        <v/>
      </c>
      <c r="AO52" s="2" t="str">
        <f aca="false">IF($B52="","",N(J52)+N(V52))</f>
        <v/>
      </c>
      <c r="AP52" s="2" t="str">
        <f aca="false">IF($B52="","",N(K52)+N(W52))</f>
        <v/>
      </c>
      <c r="AQ52" s="2" t="str">
        <f aca="false">IF($B52="","",N(L52)+N(X52))</f>
        <v/>
      </c>
      <c r="AR52" s="2" t="str">
        <f aca="false">IF($B52="","",N(M52)+N(Y52))</f>
        <v/>
      </c>
      <c r="AS52" s="2" t="str">
        <f aca="false">IF($B52="","",N(N52)+N(Z52))</f>
        <v/>
      </c>
      <c r="AT52" s="2" t="str">
        <f aca="false">IF($B52="","",N(O52)+N(AA52))</f>
        <v/>
      </c>
      <c r="AU52" s="2" t="str">
        <f aca="false">IF($B52="","",N(P52)+N(AB52))</f>
        <v/>
      </c>
    </row>
    <row r="53" customFormat="false" ht="15" hidden="false" customHeight="false" outlineLevel="0" collapsed="false">
      <c r="A53" s="29" t="str">
        <f aca="false">IF($B53="","",COUNTA($B$8:$B53))</f>
        <v/>
      </c>
      <c r="B53" s="30"/>
      <c r="C53" s="30"/>
      <c r="D53" s="30"/>
      <c r="E53" s="31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3"/>
      <c r="Q53" s="31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3"/>
      <c r="AC53" s="34" t="str">
        <f aca="false">IF($B53="","",SUM($E53:$P53))</f>
        <v/>
      </c>
      <c r="AD53" s="34" t="str">
        <f aca="false">IF($B53="","",$AG$3-$AC53)</f>
        <v/>
      </c>
      <c r="AE53" s="35" t="str">
        <f aca="false">IF($B53="","",COUNTIF($E53:$P53,"&gt;"&amp;$AC$3))</f>
        <v/>
      </c>
      <c r="AF53" s="34" t="str">
        <f aca="false">IF($B53="","",MAX($AJ53:$AU53))</f>
        <v/>
      </c>
      <c r="AG53" s="34" t="str">
        <f aca="false">IF($B53="","",ROUND(MAX(AVERAGE($AJ53:$AK53),AVERAGE($AK53:$AL53),AVERAGE($AL53:$AM53),AVERAGE($AM53:$AN53),AVERAGE($AN53:$AO53),AVERAGE($AO53:$AP53),AVERAGE($AP53:$AQ53),AVERAGE($AQ53:$AR53),AVERAGE($AR53:$AS53),AVERAGE($AS53:$AT53),AVERAGE($AT53:$AU53),AVERAGE($AJ53:$AL53),AVERAGE($AK53:$AM53),AVERAGE($AL53:$AN53),AVERAGE($AM53:$AO53),AVERAGE($AN53:$AP53),AVERAGE($AO53:$AQ53),AVERAGE($AP53:$AR53),AVERAGE($AQ53:$AS53),AVERAGE($AR53:$AT53),AVERAGE($AS53:$AU53),AVERAGE($AJ53:$AM53),AVERAGE($AK53:$AN53),AVERAGE($AL53:$AO53),AVERAGE($AM53:$AP53),AVERAGE($AN53:$AQ53),AVERAGE($AO53:$AR53),AVERAGE($AP53:$AS53),AVERAGE($AQ53:$AT53),AVERAGE($AR53:$AU53),AVERAGE($AJ53:$AN53),AVERAGE($AK53:$AO53),AVERAGE($AL53:$AP53),AVERAGE($AM53:$AQ53),AVERAGE($AN53:$AR53),AVERAGE($AO53:$AS53),AVERAGE($AP53:$AT53),AVERAGE($AQ53:$AU53),AVERAGE($AJ53:$AO53),AVERAGE($AK53:$AP53),AVERAGE($AL53:$AQ53),AVERAGE($AM53:$AR53),AVERAGE($AN53:$AS53),AVERAGE($AO53:$AT53),AVERAGE($AP53:$AU53)),1))</f>
        <v/>
      </c>
      <c r="AH53" s="36" t="str">
        <f aca="false">IF($B53="","",IF($AC53&gt;$AG$3,"年間 上限超過 "&amp;TEXT($AC53-$AG$3,"0.#")&amp;"時間",IF($AF53&gt;=100,"単月100時間以上（"&amp;TEXT($AF53,"0.#")&amp;"）",IF($AG53&gt;80,"2〜6か月平均が80時間超（"&amp;TEXT($AG53,"0.#")&amp;"）",IF($AE53&gt;6,"月"&amp;$AC$3&amp;"時間超が年"&amp;TEXT($AE53,"0")&amp;"回",IF($AD53&lt;=45,"年間の残り "&amp;TEXT($AD53,"0.#")&amp;"時間",IF($AE53&gt;=5,"月"&amp;$AC$3&amp;"時間超 あと"&amp;TEXT(6-$AE53,"0")&amp;"回","上限内（年間の残り "&amp;TEXT($AD53,"0.#")&amp;"時間）")))))))</f>
        <v/>
      </c>
      <c r="AJ53" s="2" t="str">
        <f aca="false">IF($B53="","",N(E53)+N(Q53))</f>
        <v/>
      </c>
      <c r="AK53" s="2" t="str">
        <f aca="false">IF($B53="","",N(F53)+N(R53))</f>
        <v/>
      </c>
      <c r="AL53" s="2" t="str">
        <f aca="false">IF($B53="","",N(G53)+N(S53))</f>
        <v/>
      </c>
      <c r="AM53" s="2" t="str">
        <f aca="false">IF($B53="","",N(H53)+N(T53))</f>
        <v/>
      </c>
      <c r="AN53" s="2" t="str">
        <f aca="false">IF($B53="","",N(I53)+N(U53))</f>
        <v/>
      </c>
      <c r="AO53" s="2" t="str">
        <f aca="false">IF($B53="","",N(J53)+N(V53))</f>
        <v/>
      </c>
      <c r="AP53" s="2" t="str">
        <f aca="false">IF($B53="","",N(K53)+N(W53))</f>
        <v/>
      </c>
      <c r="AQ53" s="2" t="str">
        <f aca="false">IF($B53="","",N(L53)+N(X53))</f>
        <v/>
      </c>
      <c r="AR53" s="2" t="str">
        <f aca="false">IF($B53="","",N(M53)+N(Y53))</f>
        <v/>
      </c>
      <c r="AS53" s="2" t="str">
        <f aca="false">IF($B53="","",N(N53)+N(Z53))</f>
        <v/>
      </c>
      <c r="AT53" s="2" t="str">
        <f aca="false">IF($B53="","",N(O53)+N(AA53))</f>
        <v/>
      </c>
      <c r="AU53" s="2" t="str">
        <f aca="false">IF($B53="","",N(P53)+N(AB53))</f>
        <v/>
      </c>
    </row>
    <row r="54" customFormat="false" ht="15" hidden="false" customHeight="false" outlineLevel="0" collapsed="false">
      <c r="A54" s="29" t="str">
        <f aca="false">IF($B54="","",COUNTA($B$8:$B54))</f>
        <v/>
      </c>
      <c r="B54" s="30"/>
      <c r="C54" s="30"/>
      <c r="D54" s="30"/>
      <c r="E54" s="31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3"/>
      <c r="Q54" s="31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3"/>
      <c r="AC54" s="34" t="str">
        <f aca="false">IF($B54="","",SUM($E54:$P54))</f>
        <v/>
      </c>
      <c r="AD54" s="34" t="str">
        <f aca="false">IF($B54="","",$AG$3-$AC54)</f>
        <v/>
      </c>
      <c r="AE54" s="35" t="str">
        <f aca="false">IF($B54="","",COUNTIF($E54:$P54,"&gt;"&amp;$AC$3))</f>
        <v/>
      </c>
      <c r="AF54" s="34" t="str">
        <f aca="false">IF($B54="","",MAX($AJ54:$AU54))</f>
        <v/>
      </c>
      <c r="AG54" s="34" t="str">
        <f aca="false">IF($B54="","",ROUND(MAX(AVERAGE($AJ54:$AK54),AVERAGE($AK54:$AL54),AVERAGE($AL54:$AM54),AVERAGE($AM54:$AN54),AVERAGE($AN54:$AO54),AVERAGE($AO54:$AP54),AVERAGE($AP54:$AQ54),AVERAGE($AQ54:$AR54),AVERAGE($AR54:$AS54),AVERAGE($AS54:$AT54),AVERAGE($AT54:$AU54),AVERAGE($AJ54:$AL54),AVERAGE($AK54:$AM54),AVERAGE($AL54:$AN54),AVERAGE($AM54:$AO54),AVERAGE($AN54:$AP54),AVERAGE($AO54:$AQ54),AVERAGE($AP54:$AR54),AVERAGE($AQ54:$AS54),AVERAGE($AR54:$AT54),AVERAGE($AS54:$AU54),AVERAGE($AJ54:$AM54),AVERAGE($AK54:$AN54),AVERAGE($AL54:$AO54),AVERAGE($AM54:$AP54),AVERAGE($AN54:$AQ54),AVERAGE($AO54:$AR54),AVERAGE($AP54:$AS54),AVERAGE($AQ54:$AT54),AVERAGE($AR54:$AU54),AVERAGE($AJ54:$AN54),AVERAGE($AK54:$AO54),AVERAGE($AL54:$AP54),AVERAGE($AM54:$AQ54),AVERAGE($AN54:$AR54),AVERAGE($AO54:$AS54),AVERAGE($AP54:$AT54),AVERAGE($AQ54:$AU54),AVERAGE($AJ54:$AO54),AVERAGE($AK54:$AP54),AVERAGE($AL54:$AQ54),AVERAGE($AM54:$AR54),AVERAGE($AN54:$AS54),AVERAGE($AO54:$AT54),AVERAGE($AP54:$AU54)),1))</f>
        <v/>
      </c>
      <c r="AH54" s="36" t="str">
        <f aca="false">IF($B54="","",IF($AC54&gt;$AG$3,"年間 上限超過 "&amp;TEXT($AC54-$AG$3,"0.#")&amp;"時間",IF($AF54&gt;=100,"単月100時間以上（"&amp;TEXT($AF54,"0.#")&amp;"）",IF($AG54&gt;80,"2〜6か月平均が80時間超（"&amp;TEXT($AG54,"0.#")&amp;"）",IF($AE54&gt;6,"月"&amp;$AC$3&amp;"時間超が年"&amp;TEXT($AE54,"0")&amp;"回",IF($AD54&lt;=45,"年間の残り "&amp;TEXT($AD54,"0.#")&amp;"時間",IF($AE54&gt;=5,"月"&amp;$AC$3&amp;"時間超 あと"&amp;TEXT(6-$AE54,"0")&amp;"回","上限内（年間の残り "&amp;TEXT($AD54,"0.#")&amp;"時間）")))))))</f>
        <v/>
      </c>
      <c r="AJ54" s="2" t="str">
        <f aca="false">IF($B54="","",N(E54)+N(Q54))</f>
        <v/>
      </c>
      <c r="AK54" s="2" t="str">
        <f aca="false">IF($B54="","",N(F54)+N(R54))</f>
        <v/>
      </c>
      <c r="AL54" s="2" t="str">
        <f aca="false">IF($B54="","",N(G54)+N(S54))</f>
        <v/>
      </c>
      <c r="AM54" s="2" t="str">
        <f aca="false">IF($B54="","",N(H54)+N(T54))</f>
        <v/>
      </c>
      <c r="AN54" s="2" t="str">
        <f aca="false">IF($B54="","",N(I54)+N(U54))</f>
        <v/>
      </c>
      <c r="AO54" s="2" t="str">
        <f aca="false">IF($B54="","",N(J54)+N(V54))</f>
        <v/>
      </c>
      <c r="AP54" s="2" t="str">
        <f aca="false">IF($B54="","",N(K54)+N(W54))</f>
        <v/>
      </c>
      <c r="AQ54" s="2" t="str">
        <f aca="false">IF($B54="","",N(L54)+N(X54))</f>
        <v/>
      </c>
      <c r="AR54" s="2" t="str">
        <f aca="false">IF($B54="","",N(M54)+N(Y54))</f>
        <v/>
      </c>
      <c r="AS54" s="2" t="str">
        <f aca="false">IF($B54="","",N(N54)+N(Z54))</f>
        <v/>
      </c>
      <c r="AT54" s="2" t="str">
        <f aca="false">IF($B54="","",N(O54)+N(AA54))</f>
        <v/>
      </c>
      <c r="AU54" s="2" t="str">
        <f aca="false">IF($B54="","",N(P54)+N(AB54))</f>
        <v/>
      </c>
    </row>
    <row r="55" customFormat="false" ht="15" hidden="false" customHeight="false" outlineLevel="0" collapsed="false">
      <c r="A55" s="29" t="str">
        <f aca="false">IF($B55="","",COUNTA($B$8:$B55))</f>
        <v/>
      </c>
      <c r="B55" s="30"/>
      <c r="C55" s="30"/>
      <c r="D55" s="30"/>
      <c r="E55" s="31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3"/>
      <c r="Q55" s="31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3"/>
      <c r="AC55" s="34" t="str">
        <f aca="false">IF($B55="","",SUM($E55:$P55))</f>
        <v/>
      </c>
      <c r="AD55" s="34" t="str">
        <f aca="false">IF($B55="","",$AG$3-$AC55)</f>
        <v/>
      </c>
      <c r="AE55" s="35" t="str">
        <f aca="false">IF($B55="","",COUNTIF($E55:$P55,"&gt;"&amp;$AC$3))</f>
        <v/>
      </c>
      <c r="AF55" s="34" t="str">
        <f aca="false">IF($B55="","",MAX($AJ55:$AU55))</f>
        <v/>
      </c>
      <c r="AG55" s="34" t="str">
        <f aca="false">IF($B55="","",ROUND(MAX(AVERAGE($AJ55:$AK55),AVERAGE($AK55:$AL55),AVERAGE($AL55:$AM55),AVERAGE($AM55:$AN55),AVERAGE($AN55:$AO55),AVERAGE($AO55:$AP55),AVERAGE($AP55:$AQ55),AVERAGE($AQ55:$AR55),AVERAGE($AR55:$AS55),AVERAGE($AS55:$AT55),AVERAGE($AT55:$AU55),AVERAGE($AJ55:$AL55),AVERAGE($AK55:$AM55),AVERAGE($AL55:$AN55),AVERAGE($AM55:$AO55),AVERAGE($AN55:$AP55),AVERAGE($AO55:$AQ55),AVERAGE($AP55:$AR55),AVERAGE($AQ55:$AS55),AVERAGE($AR55:$AT55),AVERAGE($AS55:$AU55),AVERAGE($AJ55:$AM55),AVERAGE($AK55:$AN55),AVERAGE($AL55:$AO55),AVERAGE($AM55:$AP55),AVERAGE($AN55:$AQ55),AVERAGE($AO55:$AR55),AVERAGE($AP55:$AS55),AVERAGE($AQ55:$AT55),AVERAGE($AR55:$AU55),AVERAGE($AJ55:$AN55),AVERAGE($AK55:$AO55),AVERAGE($AL55:$AP55),AVERAGE($AM55:$AQ55),AVERAGE($AN55:$AR55),AVERAGE($AO55:$AS55),AVERAGE($AP55:$AT55),AVERAGE($AQ55:$AU55),AVERAGE($AJ55:$AO55),AVERAGE($AK55:$AP55),AVERAGE($AL55:$AQ55),AVERAGE($AM55:$AR55),AVERAGE($AN55:$AS55),AVERAGE($AO55:$AT55),AVERAGE($AP55:$AU55)),1))</f>
        <v/>
      </c>
      <c r="AH55" s="36" t="str">
        <f aca="false">IF($B55="","",IF($AC55&gt;$AG$3,"年間 上限超過 "&amp;TEXT($AC55-$AG$3,"0.#")&amp;"時間",IF($AF55&gt;=100,"単月100時間以上（"&amp;TEXT($AF55,"0.#")&amp;"）",IF($AG55&gt;80,"2〜6か月平均が80時間超（"&amp;TEXT($AG55,"0.#")&amp;"）",IF($AE55&gt;6,"月"&amp;$AC$3&amp;"時間超が年"&amp;TEXT($AE55,"0")&amp;"回",IF($AD55&lt;=45,"年間の残り "&amp;TEXT($AD55,"0.#")&amp;"時間",IF($AE55&gt;=5,"月"&amp;$AC$3&amp;"時間超 あと"&amp;TEXT(6-$AE55,"0")&amp;"回","上限内（年間の残り "&amp;TEXT($AD55,"0.#")&amp;"時間）")))))))</f>
        <v/>
      </c>
      <c r="AJ55" s="2" t="str">
        <f aca="false">IF($B55="","",N(E55)+N(Q55))</f>
        <v/>
      </c>
      <c r="AK55" s="2" t="str">
        <f aca="false">IF($B55="","",N(F55)+N(R55))</f>
        <v/>
      </c>
      <c r="AL55" s="2" t="str">
        <f aca="false">IF($B55="","",N(G55)+N(S55))</f>
        <v/>
      </c>
      <c r="AM55" s="2" t="str">
        <f aca="false">IF($B55="","",N(H55)+N(T55))</f>
        <v/>
      </c>
      <c r="AN55" s="2" t="str">
        <f aca="false">IF($B55="","",N(I55)+N(U55))</f>
        <v/>
      </c>
      <c r="AO55" s="2" t="str">
        <f aca="false">IF($B55="","",N(J55)+N(V55))</f>
        <v/>
      </c>
      <c r="AP55" s="2" t="str">
        <f aca="false">IF($B55="","",N(K55)+N(W55))</f>
        <v/>
      </c>
      <c r="AQ55" s="2" t="str">
        <f aca="false">IF($B55="","",N(L55)+N(X55))</f>
        <v/>
      </c>
      <c r="AR55" s="2" t="str">
        <f aca="false">IF($B55="","",N(M55)+N(Y55))</f>
        <v/>
      </c>
      <c r="AS55" s="2" t="str">
        <f aca="false">IF($B55="","",N(N55)+N(Z55))</f>
        <v/>
      </c>
      <c r="AT55" s="2" t="str">
        <f aca="false">IF($B55="","",N(O55)+N(AA55))</f>
        <v/>
      </c>
      <c r="AU55" s="2" t="str">
        <f aca="false">IF($B55="","",N(P55)+N(AB55))</f>
        <v/>
      </c>
    </row>
    <row r="56" customFormat="false" ht="15" hidden="false" customHeight="false" outlineLevel="0" collapsed="false">
      <c r="A56" s="29" t="str">
        <f aca="false">IF($B56="","",COUNTA($B$8:$B56))</f>
        <v/>
      </c>
      <c r="B56" s="30"/>
      <c r="C56" s="30"/>
      <c r="D56" s="30"/>
      <c r="E56" s="31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3"/>
      <c r="Q56" s="31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3"/>
      <c r="AC56" s="34" t="str">
        <f aca="false">IF($B56="","",SUM($E56:$P56))</f>
        <v/>
      </c>
      <c r="AD56" s="34" t="str">
        <f aca="false">IF($B56="","",$AG$3-$AC56)</f>
        <v/>
      </c>
      <c r="AE56" s="35" t="str">
        <f aca="false">IF($B56="","",COUNTIF($E56:$P56,"&gt;"&amp;$AC$3))</f>
        <v/>
      </c>
      <c r="AF56" s="34" t="str">
        <f aca="false">IF($B56="","",MAX($AJ56:$AU56))</f>
        <v/>
      </c>
      <c r="AG56" s="34" t="str">
        <f aca="false">IF($B56="","",ROUND(MAX(AVERAGE($AJ56:$AK56),AVERAGE($AK56:$AL56),AVERAGE($AL56:$AM56),AVERAGE($AM56:$AN56),AVERAGE($AN56:$AO56),AVERAGE($AO56:$AP56),AVERAGE($AP56:$AQ56),AVERAGE($AQ56:$AR56),AVERAGE($AR56:$AS56),AVERAGE($AS56:$AT56),AVERAGE($AT56:$AU56),AVERAGE($AJ56:$AL56),AVERAGE($AK56:$AM56),AVERAGE($AL56:$AN56),AVERAGE($AM56:$AO56),AVERAGE($AN56:$AP56),AVERAGE($AO56:$AQ56),AVERAGE($AP56:$AR56),AVERAGE($AQ56:$AS56),AVERAGE($AR56:$AT56),AVERAGE($AS56:$AU56),AVERAGE($AJ56:$AM56),AVERAGE($AK56:$AN56),AVERAGE($AL56:$AO56),AVERAGE($AM56:$AP56),AVERAGE($AN56:$AQ56),AVERAGE($AO56:$AR56),AVERAGE($AP56:$AS56),AVERAGE($AQ56:$AT56),AVERAGE($AR56:$AU56),AVERAGE($AJ56:$AN56),AVERAGE($AK56:$AO56),AVERAGE($AL56:$AP56),AVERAGE($AM56:$AQ56),AVERAGE($AN56:$AR56),AVERAGE($AO56:$AS56),AVERAGE($AP56:$AT56),AVERAGE($AQ56:$AU56),AVERAGE($AJ56:$AO56),AVERAGE($AK56:$AP56),AVERAGE($AL56:$AQ56),AVERAGE($AM56:$AR56),AVERAGE($AN56:$AS56),AVERAGE($AO56:$AT56),AVERAGE($AP56:$AU56)),1))</f>
        <v/>
      </c>
      <c r="AH56" s="36" t="str">
        <f aca="false">IF($B56="","",IF($AC56&gt;$AG$3,"年間 上限超過 "&amp;TEXT($AC56-$AG$3,"0.#")&amp;"時間",IF($AF56&gt;=100,"単月100時間以上（"&amp;TEXT($AF56,"0.#")&amp;"）",IF($AG56&gt;80,"2〜6か月平均が80時間超（"&amp;TEXT($AG56,"0.#")&amp;"）",IF($AE56&gt;6,"月"&amp;$AC$3&amp;"時間超が年"&amp;TEXT($AE56,"0")&amp;"回",IF($AD56&lt;=45,"年間の残り "&amp;TEXT($AD56,"0.#")&amp;"時間",IF($AE56&gt;=5,"月"&amp;$AC$3&amp;"時間超 あと"&amp;TEXT(6-$AE56,"0")&amp;"回","上限内（年間の残り "&amp;TEXT($AD56,"0.#")&amp;"時間）")))))))</f>
        <v/>
      </c>
      <c r="AJ56" s="2" t="str">
        <f aca="false">IF($B56="","",N(E56)+N(Q56))</f>
        <v/>
      </c>
      <c r="AK56" s="2" t="str">
        <f aca="false">IF($B56="","",N(F56)+N(R56))</f>
        <v/>
      </c>
      <c r="AL56" s="2" t="str">
        <f aca="false">IF($B56="","",N(G56)+N(S56))</f>
        <v/>
      </c>
      <c r="AM56" s="2" t="str">
        <f aca="false">IF($B56="","",N(H56)+N(T56))</f>
        <v/>
      </c>
      <c r="AN56" s="2" t="str">
        <f aca="false">IF($B56="","",N(I56)+N(U56))</f>
        <v/>
      </c>
      <c r="AO56" s="2" t="str">
        <f aca="false">IF($B56="","",N(J56)+N(V56))</f>
        <v/>
      </c>
      <c r="AP56" s="2" t="str">
        <f aca="false">IF($B56="","",N(K56)+N(W56))</f>
        <v/>
      </c>
      <c r="AQ56" s="2" t="str">
        <f aca="false">IF($B56="","",N(L56)+N(X56))</f>
        <v/>
      </c>
      <c r="AR56" s="2" t="str">
        <f aca="false">IF($B56="","",N(M56)+N(Y56))</f>
        <v/>
      </c>
      <c r="AS56" s="2" t="str">
        <f aca="false">IF($B56="","",N(N56)+N(Z56))</f>
        <v/>
      </c>
      <c r="AT56" s="2" t="str">
        <f aca="false">IF($B56="","",N(O56)+N(AA56))</f>
        <v/>
      </c>
      <c r="AU56" s="2" t="str">
        <f aca="false">IF($B56="","",N(P56)+N(AB56))</f>
        <v/>
      </c>
    </row>
    <row r="57" customFormat="false" ht="15" hidden="false" customHeight="false" outlineLevel="0" collapsed="false">
      <c r="A57" s="37" t="str">
        <f aca="false">IF($B57="","",COUNTA($B$8:$B57))</f>
        <v/>
      </c>
      <c r="B57" s="38"/>
      <c r="C57" s="38"/>
      <c r="D57" s="38"/>
      <c r="E57" s="39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1"/>
      <c r="Q57" s="39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1"/>
      <c r="AC57" s="42" t="str">
        <f aca="false">IF($B57="","",SUM($E57:$P57))</f>
        <v/>
      </c>
      <c r="AD57" s="42" t="str">
        <f aca="false">IF($B57="","",$AG$3-$AC57)</f>
        <v/>
      </c>
      <c r="AE57" s="43" t="str">
        <f aca="false">IF($B57="","",COUNTIF($E57:$P57,"&gt;"&amp;$AC$3))</f>
        <v/>
      </c>
      <c r="AF57" s="42" t="str">
        <f aca="false">IF($B57="","",MAX($AJ57:$AU57))</f>
        <v/>
      </c>
      <c r="AG57" s="42" t="str">
        <f aca="false">IF($B57="","",ROUND(MAX(AVERAGE($AJ57:$AK57),AVERAGE($AK57:$AL57),AVERAGE($AL57:$AM57),AVERAGE($AM57:$AN57),AVERAGE($AN57:$AO57),AVERAGE($AO57:$AP57),AVERAGE($AP57:$AQ57),AVERAGE($AQ57:$AR57),AVERAGE($AR57:$AS57),AVERAGE($AS57:$AT57),AVERAGE($AT57:$AU57),AVERAGE($AJ57:$AL57),AVERAGE($AK57:$AM57),AVERAGE($AL57:$AN57),AVERAGE($AM57:$AO57),AVERAGE($AN57:$AP57),AVERAGE($AO57:$AQ57),AVERAGE($AP57:$AR57),AVERAGE($AQ57:$AS57),AVERAGE($AR57:$AT57),AVERAGE($AS57:$AU57),AVERAGE($AJ57:$AM57),AVERAGE($AK57:$AN57),AVERAGE($AL57:$AO57),AVERAGE($AM57:$AP57),AVERAGE($AN57:$AQ57),AVERAGE($AO57:$AR57),AVERAGE($AP57:$AS57),AVERAGE($AQ57:$AT57),AVERAGE($AR57:$AU57),AVERAGE($AJ57:$AN57),AVERAGE($AK57:$AO57),AVERAGE($AL57:$AP57),AVERAGE($AM57:$AQ57),AVERAGE($AN57:$AR57),AVERAGE($AO57:$AS57),AVERAGE($AP57:$AT57),AVERAGE($AQ57:$AU57),AVERAGE($AJ57:$AO57),AVERAGE($AK57:$AP57),AVERAGE($AL57:$AQ57),AVERAGE($AM57:$AR57),AVERAGE($AN57:$AS57),AVERAGE($AO57:$AT57),AVERAGE($AP57:$AU57)),1))</f>
        <v/>
      </c>
      <c r="AH57" s="44" t="str">
        <f aca="false">IF($B57="","",IF($AC57&gt;$AG$3,"年間 上限超過 "&amp;TEXT($AC57-$AG$3,"0.#")&amp;"時間",IF($AF57&gt;=100,"単月100時間以上（"&amp;TEXT($AF57,"0.#")&amp;"）",IF($AG57&gt;80,"2〜6か月平均が80時間超（"&amp;TEXT($AG57,"0.#")&amp;"）",IF($AE57&gt;6,"月"&amp;$AC$3&amp;"時間超が年"&amp;TEXT($AE57,"0")&amp;"回",IF($AD57&lt;=45,"年間の残り "&amp;TEXT($AD57,"0.#")&amp;"時間",IF($AE57&gt;=5,"月"&amp;$AC$3&amp;"時間超 あと"&amp;TEXT(6-$AE57,"0")&amp;"回","上限内（年間の残り "&amp;TEXT($AD57,"0.#")&amp;"時間）")))))))</f>
        <v/>
      </c>
      <c r="AJ57" s="2" t="str">
        <f aca="false">IF($B57="","",N(E57)+N(Q57))</f>
        <v/>
      </c>
      <c r="AK57" s="2" t="str">
        <f aca="false">IF($B57="","",N(F57)+N(R57))</f>
        <v/>
      </c>
      <c r="AL57" s="2" t="str">
        <f aca="false">IF($B57="","",N(G57)+N(S57))</f>
        <v/>
      </c>
      <c r="AM57" s="2" t="str">
        <f aca="false">IF($B57="","",N(H57)+N(T57))</f>
        <v/>
      </c>
      <c r="AN57" s="2" t="str">
        <f aca="false">IF($B57="","",N(I57)+N(U57))</f>
        <v/>
      </c>
      <c r="AO57" s="2" t="str">
        <f aca="false">IF($B57="","",N(J57)+N(V57))</f>
        <v/>
      </c>
      <c r="AP57" s="2" t="str">
        <f aca="false">IF($B57="","",N(K57)+N(W57))</f>
        <v/>
      </c>
      <c r="AQ57" s="2" t="str">
        <f aca="false">IF($B57="","",N(L57)+N(X57))</f>
        <v/>
      </c>
      <c r="AR57" s="2" t="str">
        <f aca="false">IF($B57="","",N(M57)+N(Y57))</f>
        <v/>
      </c>
      <c r="AS57" s="2" t="str">
        <f aca="false">IF($B57="","",N(N57)+N(Z57))</f>
        <v/>
      </c>
      <c r="AT57" s="2" t="str">
        <f aca="false">IF($B57="","",N(O57)+N(AA57))</f>
        <v/>
      </c>
      <c r="AU57" s="2" t="str">
        <f aca="false">IF($B57="","",N(P57)+N(AB57))</f>
        <v/>
      </c>
    </row>
  </sheetData>
  <autoFilter ref="A7:AH57"/>
  <mergeCells count="21">
    <mergeCell ref="A1:AH1"/>
    <mergeCell ref="A3:C3"/>
    <mergeCell ref="D3:F3"/>
    <mergeCell ref="G3:J3"/>
    <mergeCell ref="K3:N3"/>
    <mergeCell ref="O3:S3"/>
    <mergeCell ref="T3:X3"/>
    <mergeCell ref="Y3:AB3"/>
    <mergeCell ref="AC3:AD3"/>
    <mergeCell ref="AE3:AF3"/>
    <mergeCell ref="AG3:AH3"/>
    <mergeCell ref="A4:C4"/>
    <mergeCell ref="D4:N4"/>
    <mergeCell ref="O4:S4"/>
    <mergeCell ref="T4:AB4"/>
    <mergeCell ref="AC4:AD4"/>
    <mergeCell ref="AE4:AH4"/>
    <mergeCell ref="A6:D6"/>
    <mergeCell ref="E6:P6"/>
    <mergeCell ref="Q6:AB6"/>
    <mergeCell ref="AC6:AH6"/>
  </mergeCells>
  <conditionalFormatting sqref="A8:AH57">
    <cfRule type="expression" priority="2" aboveAverage="0" equalAverage="0" bottom="0" percent="0" rank="0" text="" dxfId="5">
      <formula>AND($B8&lt;&gt;"",OR($AC8&gt;$AG$3,$AF8&gt;=100,$AG8&gt;80,$AE8&gt;6))</formula>
    </cfRule>
    <cfRule type="expression" priority="3" aboveAverage="0" equalAverage="0" bottom="0" percent="0" rank="0" text="" dxfId="6">
      <formula>AND($B8&lt;&gt;"",OR($AD8&lt;=45,$AE8&gt;=5,$AG8&gt;70))</formula>
    </cfRule>
  </conditionalFormatting>
  <conditionalFormatting sqref="E8:E57">
    <cfRule type="expression" priority="4" aboveAverage="0" equalAverage="0" bottom="0" percent="0" rank="0" text="" dxfId="6">
      <formula>AND($E8&lt;&gt;"",$E8&gt;$AC$3)</formula>
    </cfRule>
  </conditionalFormatting>
  <conditionalFormatting sqref="F8:F57">
    <cfRule type="expression" priority="5" aboveAverage="0" equalAverage="0" bottom="0" percent="0" rank="0" text="" dxfId="6">
      <formula>AND($F8&lt;&gt;"",$F8&gt;$AC$3)</formula>
    </cfRule>
  </conditionalFormatting>
  <conditionalFormatting sqref="G8:G57">
    <cfRule type="expression" priority="6" aboveAverage="0" equalAverage="0" bottom="0" percent="0" rank="0" text="" dxfId="6">
      <formula>AND($G8&lt;&gt;"",$G8&gt;$AC$3)</formula>
    </cfRule>
  </conditionalFormatting>
  <conditionalFormatting sqref="H8:H57">
    <cfRule type="expression" priority="7" aboveAverage="0" equalAverage="0" bottom="0" percent="0" rank="0" text="" dxfId="6">
      <formula>AND($H8&lt;&gt;"",$H8&gt;$AC$3)</formula>
    </cfRule>
  </conditionalFormatting>
  <conditionalFormatting sqref="I8:I57">
    <cfRule type="expression" priority="8" aboveAverage="0" equalAverage="0" bottom="0" percent="0" rank="0" text="" dxfId="6">
      <formula>AND($I8&lt;&gt;"",$I8&gt;$AC$3)</formula>
    </cfRule>
  </conditionalFormatting>
  <conditionalFormatting sqref="J8:J57">
    <cfRule type="expression" priority="9" aboveAverage="0" equalAverage="0" bottom="0" percent="0" rank="0" text="" dxfId="6">
      <formula>AND($J8&lt;&gt;"",$J8&gt;$AC$3)</formula>
    </cfRule>
  </conditionalFormatting>
  <conditionalFormatting sqref="K8:K57">
    <cfRule type="expression" priority="10" aboveAverage="0" equalAverage="0" bottom="0" percent="0" rank="0" text="" dxfId="6">
      <formula>AND($K8&lt;&gt;"",$K8&gt;$AC$3)</formula>
    </cfRule>
  </conditionalFormatting>
  <conditionalFormatting sqref="L8:L57">
    <cfRule type="expression" priority="11" aboveAverage="0" equalAverage="0" bottom="0" percent="0" rank="0" text="" dxfId="6">
      <formula>AND($L8&lt;&gt;"",$L8&gt;$AC$3)</formula>
    </cfRule>
  </conditionalFormatting>
  <conditionalFormatting sqref="M8:M57">
    <cfRule type="expression" priority="12" aboveAverage="0" equalAverage="0" bottom="0" percent="0" rank="0" text="" dxfId="6">
      <formula>AND($M8&lt;&gt;"",$M8&gt;$AC$3)</formula>
    </cfRule>
  </conditionalFormatting>
  <conditionalFormatting sqref="N8:N57">
    <cfRule type="expression" priority="13" aboveAverage="0" equalAverage="0" bottom="0" percent="0" rank="0" text="" dxfId="6">
      <formula>AND($N8&lt;&gt;"",$N8&gt;$AC$3)</formula>
    </cfRule>
  </conditionalFormatting>
  <conditionalFormatting sqref="O8:O57">
    <cfRule type="expression" priority="14" aboveAverage="0" equalAverage="0" bottom="0" percent="0" rank="0" text="" dxfId="6">
      <formula>AND($O8&lt;&gt;"",$O8&gt;$AC$3)</formula>
    </cfRule>
  </conditionalFormatting>
  <conditionalFormatting sqref="P8:P57">
    <cfRule type="expression" priority="15" aboveAverage="0" equalAverage="0" bottom="0" percent="0" rank="0" text="" dxfId="6">
      <formula>AND($P8&lt;&gt;"",$P8&gt;$AC$3)</formula>
    </cfRule>
  </conditionalFormatting>
  <dataValidations count="1">
    <dataValidation allowBlank="true" errorStyle="stop" operator="between" showDropDown="false" showErrorMessage="false" showInputMessage="false" sqref="K3 T3" type="list">
      <formula1>マスタ!$A$4:$A$5</formula1>
      <formula2>0</formula2>
    </dataValidation>
  </dataValidation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4" min="2" style="0" width="11"/>
    <col collapsed="false" customWidth="true" hidden="false" outlineLevel="0" max="5" min="5" style="0" width="13"/>
    <col collapsed="false" customWidth="true" hidden="false" outlineLevel="0" max="6" min="6" style="0" width="8"/>
    <col collapsed="false" customWidth="true" hidden="false" outlineLevel="0" max="7" min="7" style="0" width="15"/>
    <col collapsed="false" customWidth="true" hidden="false" outlineLevel="0" max="8" min="8" style="0" width="26"/>
    <col collapsed="false" customWidth="true" hidden="true" outlineLevel="0" max="10" min="10" style="0" width="3"/>
  </cols>
  <sheetData>
    <row r="1" customFormat="false" ht="30" hidden="false" customHeight="true" outlineLevel="0" collapsed="false">
      <c r="A1" s="45" t="s">
        <v>94</v>
      </c>
      <c r="B1" s="45"/>
      <c r="C1" s="45"/>
      <c r="D1" s="45"/>
      <c r="E1" s="45"/>
      <c r="F1" s="45"/>
      <c r="G1" s="45"/>
      <c r="H1" s="45"/>
    </row>
    <row r="3" customFormat="false" ht="19.5" hidden="false" customHeight="true" outlineLevel="0" collapsed="false">
      <c r="A3" s="10" t="s">
        <v>67</v>
      </c>
      <c r="B3" s="10"/>
      <c r="C3" s="46" t="n">
        <f aca="false">年間管理簿!$D$4</f>
        <v>0</v>
      </c>
      <c r="D3" s="46"/>
      <c r="E3" s="46"/>
      <c r="F3" s="12" t="s">
        <v>61</v>
      </c>
      <c r="G3" s="47" t="str">
        <f aca="false">年間管理簿!$D$3&amp;"年度"</f>
        <v>2026年度</v>
      </c>
      <c r="H3" s="47"/>
    </row>
    <row r="4" customFormat="false" ht="19.5" hidden="false" customHeight="true" outlineLevel="0" collapsed="false">
      <c r="A4" s="48" t="s">
        <v>95</v>
      </c>
      <c r="B4" s="48"/>
      <c r="C4" s="49"/>
      <c r="D4" s="50" t="s">
        <v>76</v>
      </c>
      <c r="E4" s="51" t="str">
        <f aca="false">IFERROR(INDEX(年間管理簿!$C$8:$C$57,$J$4),"")</f>
        <v/>
      </c>
      <c r="F4" s="51"/>
      <c r="G4" s="50" t="s">
        <v>77</v>
      </c>
      <c r="H4" s="52" t="str">
        <f aca="false">IFERROR(INDEX(年間管理簿!$D$8:$D$57,$J$4),"")</f>
        <v/>
      </c>
      <c r="J4" s="2" t="str">
        <f aca="false">IFERROR(MATCH($C$4,年間管理簿!$B$8:$B$57,0),"")</f>
        <v/>
      </c>
    </row>
    <row r="5" customFormat="false" ht="19.5" hidden="false" customHeight="true" outlineLevel="0" collapsed="false">
      <c r="A5" s="17" t="s">
        <v>62</v>
      </c>
      <c r="B5" s="17"/>
      <c r="C5" s="53" t="str">
        <f aca="false">年間管理簿!$K$3</f>
        <v>なし</v>
      </c>
      <c r="D5" s="54" t="s">
        <v>64</v>
      </c>
      <c r="E5" s="54"/>
      <c r="F5" s="54"/>
      <c r="G5" s="55" t="str">
        <f aca="false">年間管理簿!$T$3</f>
        <v>なし</v>
      </c>
      <c r="H5" s="55"/>
    </row>
    <row r="6" customFormat="false" ht="15" hidden="false" customHeight="false" outlineLevel="0" collapsed="false">
      <c r="A6" s="56" t="s">
        <v>96</v>
      </c>
      <c r="B6" s="56"/>
      <c r="C6" s="56"/>
      <c r="D6" s="56"/>
      <c r="E6" s="56"/>
      <c r="F6" s="56"/>
      <c r="G6" s="56"/>
      <c r="H6" s="56"/>
    </row>
    <row r="7" customFormat="false" ht="25.5" hidden="false" customHeight="true" outlineLevel="0" collapsed="false">
      <c r="A7" s="57" t="s">
        <v>97</v>
      </c>
      <c r="B7" s="25" t="s">
        <v>98</v>
      </c>
      <c r="C7" s="25" t="s">
        <v>99</v>
      </c>
      <c r="D7" s="25" t="s">
        <v>100</v>
      </c>
      <c r="E7" s="25" t="s">
        <v>101</v>
      </c>
      <c r="F7" s="26" t="s">
        <v>91</v>
      </c>
      <c r="G7" s="26" t="s">
        <v>93</v>
      </c>
      <c r="H7" s="28" t="s">
        <v>102</v>
      </c>
    </row>
    <row r="8" customFormat="false" ht="18" hidden="false" customHeight="true" outlineLevel="0" collapsed="false">
      <c r="A8" s="29" t="s">
        <v>103</v>
      </c>
      <c r="B8" s="34" t="str">
        <f aca="false">IF($J$4="","",IF(INDEX(年間管理簿!$E$8:$P$57,$J$4,1)="","",INDEX(年間管理簿!$E$8:$P$57,$J$4,1)))</f>
        <v/>
      </c>
      <c r="C8" s="34" t="str">
        <f aca="false">IF($J$4="","",IF(INDEX(年間管理簿!$Q$8:$AB$57,$J$4,1)="","",INDEX(年間管理簿!$Q$8:$AB$57,$J$4,1)))</f>
        <v/>
      </c>
      <c r="D8" s="34" t="str">
        <f aca="false">IF($J$4="","",N($B8)+N($C8))</f>
        <v/>
      </c>
      <c r="E8" s="34" t="str">
        <f aca="false">IF($J$4="","",SUM($B$8:$B8))</f>
        <v/>
      </c>
      <c r="F8" s="58" t="str">
        <f aca="false">IF($J$4="","",IF(N($B8)&gt;年間管理簿!$AC$3,"○",""))</f>
        <v/>
      </c>
      <c r="G8" s="34" t="str">
        <f aca="false">IF($J$4="","","—")</f>
        <v/>
      </c>
      <c r="H8" s="59"/>
    </row>
    <row r="9" customFormat="false" ht="18" hidden="false" customHeight="true" outlineLevel="0" collapsed="false">
      <c r="A9" s="29" t="s">
        <v>104</v>
      </c>
      <c r="B9" s="34" t="str">
        <f aca="false">IF($J$4="","",IF(INDEX(年間管理簿!$E$8:$P$57,$J$4,2)="","",INDEX(年間管理簿!$E$8:$P$57,$J$4,2)))</f>
        <v/>
      </c>
      <c r="C9" s="34" t="str">
        <f aca="false">IF($J$4="","",IF(INDEX(年間管理簿!$Q$8:$AB$57,$J$4,2)="","",INDEX(年間管理簿!$Q$8:$AB$57,$J$4,2)))</f>
        <v/>
      </c>
      <c r="D9" s="34" t="str">
        <f aca="false">IF($J$4="","",N($B9)+N($C9))</f>
        <v/>
      </c>
      <c r="E9" s="34" t="str">
        <f aca="false">IF($J$4="","",SUM($B$8:$B9))</f>
        <v/>
      </c>
      <c r="F9" s="58" t="str">
        <f aca="false">IF($J$4="","",IF(N($B9)&gt;年間管理簿!$AC$3,"○",""))</f>
        <v/>
      </c>
      <c r="G9" s="34" t="str">
        <f aca="false">IF($J$4="","",ROUND(MAX(AVERAGE($D8:$D9)),1))</f>
        <v/>
      </c>
      <c r="H9" s="59"/>
    </row>
    <row r="10" customFormat="false" ht="18" hidden="false" customHeight="true" outlineLevel="0" collapsed="false">
      <c r="A10" s="29" t="s">
        <v>105</v>
      </c>
      <c r="B10" s="34" t="str">
        <f aca="false">IF($J$4="","",IF(INDEX(年間管理簿!$E$8:$P$57,$J$4,3)="","",INDEX(年間管理簿!$E$8:$P$57,$J$4,3)))</f>
        <v/>
      </c>
      <c r="C10" s="34" t="str">
        <f aca="false">IF($J$4="","",IF(INDEX(年間管理簿!$Q$8:$AB$57,$J$4,3)="","",INDEX(年間管理簿!$Q$8:$AB$57,$J$4,3)))</f>
        <v/>
      </c>
      <c r="D10" s="34" t="str">
        <f aca="false">IF($J$4="","",N($B10)+N($C10))</f>
        <v/>
      </c>
      <c r="E10" s="34" t="str">
        <f aca="false">IF($J$4="","",SUM($B$8:$B10))</f>
        <v/>
      </c>
      <c r="F10" s="58" t="str">
        <f aca="false">IF($J$4="","",IF(N($B10)&gt;年間管理簿!$AC$3,"○",""))</f>
        <v/>
      </c>
      <c r="G10" s="34" t="str">
        <f aca="false">IF($J$4="","",ROUND(MAX(AVERAGE($D9:$D10),AVERAGE($D8:$D10)),1))</f>
        <v/>
      </c>
      <c r="H10" s="59"/>
    </row>
    <row r="11" customFormat="false" ht="18" hidden="false" customHeight="true" outlineLevel="0" collapsed="false">
      <c r="A11" s="29" t="s">
        <v>106</v>
      </c>
      <c r="B11" s="34" t="str">
        <f aca="false">IF($J$4="","",IF(INDEX(年間管理簿!$E$8:$P$57,$J$4,4)="","",INDEX(年間管理簿!$E$8:$P$57,$J$4,4)))</f>
        <v/>
      </c>
      <c r="C11" s="34" t="str">
        <f aca="false">IF($J$4="","",IF(INDEX(年間管理簿!$Q$8:$AB$57,$J$4,4)="","",INDEX(年間管理簿!$Q$8:$AB$57,$J$4,4)))</f>
        <v/>
      </c>
      <c r="D11" s="34" t="str">
        <f aca="false">IF($J$4="","",N($B11)+N($C11))</f>
        <v/>
      </c>
      <c r="E11" s="34" t="str">
        <f aca="false">IF($J$4="","",SUM($B$8:$B11))</f>
        <v/>
      </c>
      <c r="F11" s="58" t="str">
        <f aca="false">IF($J$4="","",IF(N($B11)&gt;年間管理簿!$AC$3,"○",""))</f>
        <v/>
      </c>
      <c r="G11" s="34" t="str">
        <f aca="false">IF($J$4="","",ROUND(MAX(AVERAGE($D10:$D11),AVERAGE($D9:$D11),AVERAGE($D8:$D11)),1))</f>
        <v/>
      </c>
      <c r="H11" s="59"/>
    </row>
    <row r="12" customFormat="false" ht="18" hidden="false" customHeight="true" outlineLevel="0" collapsed="false">
      <c r="A12" s="29" t="s">
        <v>107</v>
      </c>
      <c r="B12" s="34" t="str">
        <f aca="false">IF($J$4="","",IF(INDEX(年間管理簿!$E$8:$P$57,$J$4,5)="","",INDEX(年間管理簿!$E$8:$P$57,$J$4,5)))</f>
        <v/>
      </c>
      <c r="C12" s="34" t="str">
        <f aca="false">IF($J$4="","",IF(INDEX(年間管理簿!$Q$8:$AB$57,$J$4,5)="","",INDEX(年間管理簿!$Q$8:$AB$57,$J$4,5)))</f>
        <v/>
      </c>
      <c r="D12" s="34" t="str">
        <f aca="false">IF($J$4="","",N($B12)+N($C12))</f>
        <v/>
      </c>
      <c r="E12" s="34" t="str">
        <f aca="false">IF($J$4="","",SUM($B$8:$B12))</f>
        <v/>
      </c>
      <c r="F12" s="58" t="str">
        <f aca="false">IF($J$4="","",IF(N($B12)&gt;年間管理簿!$AC$3,"○",""))</f>
        <v/>
      </c>
      <c r="G12" s="34" t="str">
        <f aca="false">IF($J$4="","",ROUND(MAX(AVERAGE($D11:$D12),AVERAGE($D10:$D12),AVERAGE($D9:$D12),AVERAGE($D8:$D12)),1))</f>
        <v/>
      </c>
      <c r="H12" s="59"/>
    </row>
    <row r="13" customFormat="false" ht="18" hidden="false" customHeight="true" outlineLevel="0" collapsed="false">
      <c r="A13" s="29" t="s">
        <v>108</v>
      </c>
      <c r="B13" s="34" t="str">
        <f aca="false">IF($J$4="","",IF(INDEX(年間管理簿!$E$8:$P$57,$J$4,6)="","",INDEX(年間管理簿!$E$8:$P$57,$J$4,6)))</f>
        <v/>
      </c>
      <c r="C13" s="34" t="str">
        <f aca="false">IF($J$4="","",IF(INDEX(年間管理簿!$Q$8:$AB$57,$J$4,6)="","",INDEX(年間管理簿!$Q$8:$AB$57,$J$4,6)))</f>
        <v/>
      </c>
      <c r="D13" s="34" t="str">
        <f aca="false">IF($J$4="","",N($B13)+N($C13))</f>
        <v/>
      </c>
      <c r="E13" s="34" t="str">
        <f aca="false">IF($J$4="","",SUM($B$8:$B13))</f>
        <v/>
      </c>
      <c r="F13" s="58" t="str">
        <f aca="false">IF($J$4="","",IF(N($B13)&gt;年間管理簿!$AC$3,"○",""))</f>
        <v/>
      </c>
      <c r="G13" s="34" t="str">
        <f aca="false">IF($J$4="","",ROUND(MAX(AVERAGE($D12:$D13),AVERAGE($D11:$D13),AVERAGE($D10:$D13),AVERAGE($D9:$D13),AVERAGE($D8:$D13)),1))</f>
        <v/>
      </c>
      <c r="H13" s="59"/>
    </row>
    <row r="14" customFormat="false" ht="18" hidden="false" customHeight="true" outlineLevel="0" collapsed="false">
      <c r="A14" s="29" t="s">
        <v>109</v>
      </c>
      <c r="B14" s="34" t="str">
        <f aca="false">IF($J$4="","",IF(INDEX(年間管理簿!$E$8:$P$57,$J$4,7)="","",INDEX(年間管理簿!$E$8:$P$57,$J$4,7)))</f>
        <v/>
      </c>
      <c r="C14" s="34" t="str">
        <f aca="false">IF($J$4="","",IF(INDEX(年間管理簿!$Q$8:$AB$57,$J$4,7)="","",INDEX(年間管理簿!$Q$8:$AB$57,$J$4,7)))</f>
        <v/>
      </c>
      <c r="D14" s="34" t="str">
        <f aca="false">IF($J$4="","",N($B14)+N($C14))</f>
        <v/>
      </c>
      <c r="E14" s="34" t="str">
        <f aca="false">IF($J$4="","",SUM($B$8:$B14))</f>
        <v/>
      </c>
      <c r="F14" s="58" t="str">
        <f aca="false">IF($J$4="","",IF(N($B14)&gt;年間管理簿!$AC$3,"○",""))</f>
        <v/>
      </c>
      <c r="G14" s="34" t="str">
        <f aca="false">IF($J$4="","",ROUND(MAX(AVERAGE($D13:$D14),AVERAGE($D12:$D14),AVERAGE($D11:$D14),AVERAGE($D10:$D14),AVERAGE($D9:$D14)),1))</f>
        <v/>
      </c>
      <c r="H14" s="59"/>
    </row>
    <row r="15" customFormat="false" ht="18" hidden="false" customHeight="true" outlineLevel="0" collapsed="false">
      <c r="A15" s="29" t="s">
        <v>110</v>
      </c>
      <c r="B15" s="34" t="str">
        <f aca="false">IF($J$4="","",IF(INDEX(年間管理簿!$E$8:$P$57,$J$4,8)="","",INDEX(年間管理簿!$E$8:$P$57,$J$4,8)))</f>
        <v/>
      </c>
      <c r="C15" s="34" t="str">
        <f aca="false">IF($J$4="","",IF(INDEX(年間管理簿!$Q$8:$AB$57,$J$4,8)="","",INDEX(年間管理簿!$Q$8:$AB$57,$J$4,8)))</f>
        <v/>
      </c>
      <c r="D15" s="34" t="str">
        <f aca="false">IF($J$4="","",N($B15)+N($C15))</f>
        <v/>
      </c>
      <c r="E15" s="34" t="str">
        <f aca="false">IF($J$4="","",SUM($B$8:$B15))</f>
        <v/>
      </c>
      <c r="F15" s="58" t="str">
        <f aca="false">IF($J$4="","",IF(N($B15)&gt;年間管理簿!$AC$3,"○",""))</f>
        <v/>
      </c>
      <c r="G15" s="34" t="str">
        <f aca="false">IF($J$4="","",ROUND(MAX(AVERAGE($D14:$D15),AVERAGE($D13:$D15),AVERAGE($D12:$D15),AVERAGE($D11:$D15),AVERAGE($D10:$D15)),1))</f>
        <v/>
      </c>
      <c r="H15" s="59"/>
    </row>
    <row r="16" customFormat="false" ht="18" hidden="false" customHeight="true" outlineLevel="0" collapsed="false">
      <c r="A16" s="29" t="s">
        <v>111</v>
      </c>
      <c r="B16" s="34" t="str">
        <f aca="false">IF($J$4="","",IF(INDEX(年間管理簿!$E$8:$P$57,$J$4,9)="","",INDEX(年間管理簿!$E$8:$P$57,$J$4,9)))</f>
        <v/>
      </c>
      <c r="C16" s="34" t="str">
        <f aca="false">IF($J$4="","",IF(INDEX(年間管理簿!$Q$8:$AB$57,$J$4,9)="","",INDEX(年間管理簿!$Q$8:$AB$57,$J$4,9)))</f>
        <v/>
      </c>
      <c r="D16" s="34" t="str">
        <f aca="false">IF($J$4="","",N($B16)+N($C16))</f>
        <v/>
      </c>
      <c r="E16" s="34" t="str">
        <f aca="false">IF($J$4="","",SUM($B$8:$B16))</f>
        <v/>
      </c>
      <c r="F16" s="58" t="str">
        <f aca="false">IF($J$4="","",IF(N($B16)&gt;年間管理簿!$AC$3,"○",""))</f>
        <v/>
      </c>
      <c r="G16" s="34" t="str">
        <f aca="false">IF($J$4="","",ROUND(MAX(AVERAGE($D15:$D16),AVERAGE($D14:$D16),AVERAGE($D13:$D16),AVERAGE($D12:$D16),AVERAGE($D11:$D16)),1))</f>
        <v/>
      </c>
      <c r="H16" s="59"/>
    </row>
    <row r="17" customFormat="false" ht="18" hidden="false" customHeight="true" outlineLevel="0" collapsed="false">
      <c r="A17" s="29" t="s">
        <v>112</v>
      </c>
      <c r="B17" s="34" t="str">
        <f aca="false">IF($J$4="","",IF(INDEX(年間管理簿!$E$8:$P$57,$J$4,10)="","",INDEX(年間管理簿!$E$8:$P$57,$J$4,10)))</f>
        <v/>
      </c>
      <c r="C17" s="34" t="str">
        <f aca="false">IF($J$4="","",IF(INDEX(年間管理簿!$Q$8:$AB$57,$J$4,10)="","",INDEX(年間管理簿!$Q$8:$AB$57,$J$4,10)))</f>
        <v/>
      </c>
      <c r="D17" s="34" t="str">
        <f aca="false">IF($J$4="","",N($B17)+N($C17))</f>
        <v/>
      </c>
      <c r="E17" s="34" t="str">
        <f aca="false">IF($J$4="","",SUM($B$8:$B17))</f>
        <v/>
      </c>
      <c r="F17" s="58" t="str">
        <f aca="false">IF($J$4="","",IF(N($B17)&gt;年間管理簿!$AC$3,"○",""))</f>
        <v/>
      </c>
      <c r="G17" s="34" t="str">
        <f aca="false">IF($J$4="","",ROUND(MAX(AVERAGE($D16:$D17),AVERAGE($D15:$D17),AVERAGE($D14:$D17),AVERAGE($D13:$D17),AVERAGE($D12:$D17)),1))</f>
        <v/>
      </c>
      <c r="H17" s="59"/>
    </row>
    <row r="18" customFormat="false" ht="18" hidden="false" customHeight="true" outlineLevel="0" collapsed="false">
      <c r="A18" s="29" t="s">
        <v>113</v>
      </c>
      <c r="B18" s="34" t="str">
        <f aca="false">IF($J$4="","",IF(INDEX(年間管理簿!$E$8:$P$57,$J$4,11)="","",INDEX(年間管理簿!$E$8:$P$57,$J$4,11)))</f>
        <v/>
      </c>
      <c r="C18" s="34" t="str">
        <f aca="false">IF($J$4="","",IF(INDEX(年間管理簿!$Q$8:$AB$57,$J$4,11)="","",INDEX(年間管理簿!$Q$8:$AB$57,$J$4,11)))</f>
        <v/>
      </c>
      <c r="D18" s="34" t="str">
        <f aca="false">IF($J$4="","",N($B18)+N($C18))</f>
        <v/>
      </c>
      <c r="E18" s="34" t="str">
        <f aca="false">IF($J$4="","",SUM($B$8:$B18))</f>
        <v/>
      </c>
      <c r="F18" s="58" t="str">
        <f aca="false">IF($J$4="","",IF(N($B18)&gt;年間管理簿!$AC$3,"○",""))</f>
        <v/>
      </c>
      <c r="G18" s="34" t="str">
        <f aca="false">IF($J$4="","",ROUND(MAX(AVERAGE($D17:$D18),AVERAGE($D16:$D18),AVERAGE($D15:$D18),AVERAGE($D14:$D18),AVERAGE($D13:$D18)),1))</f>
        <v/>
      </c>
      <c r="H18" s="59"/>
    </row>
    <row r="19" customFormat="false" ht="18" hidden="false" customHeight="true" outlineLevel="0" collapsed="false">
      <c r="A19" s="29" t="s">
        <v>114</v>
      </c>
      <c r="B19" s="34" t="str">
        <f aca="false">IF($J$4="","",IF(INDEX(年間管理簿!$E$8:$P$57,$J$4,12)="","",INDEX(年間管理簿!$E$8:$P$57,$J$4,12)))</f>
        <v/>
      </c>
      <c r="C19" s="34" t="str">
        <f aca="false">IF($J$4="","",IF(INDEX(年間管理簿!$Q$8:$AB$57,$J$4,12)="","",INDEX(年間管理簿!$Q$8:$AB$57,$J$4,12)))</f>
        <v/>
      </c>
      <c r="D19" s="34" t="str">
        <f aca="false">IF($J$4="","",N($B19)+N($C19))</f>
        <v/>
      </c>
      <c r="E19" s="34" t="str">
        <f aca="false">IF($J$4="","",SUM($B$8:$B19))</f>
        <v/>
      </c>
      <c r="F19" s="58" t="str">
        <f aca="false">IF($J$4="","",IF(N($B19)&gt;年間管理簿!$AC$3,"○",""))</f>
        <v/>
      </c>
      <c r="G19" s="34" t="str">
        <f aca="false">IF($J$4="","",ROUND(MAX(AVERAGE($D18:$D19),AVERAGE($D17:$D19),AVERAGE($D16:$D19),AVERAGE($D15:$D19),AVERAGE($D14:$D19)),1))</f>
        <v/>
      </c>
      <c r="H19" s="59"/>
    </row>
    <row r="20" customFormat="false" ht="15" hidden="false" customHeight="false" outlineLevel="0" collapsed="false">
      <c r="A20" s="60" t="s">
        <v>100</v>
      </c>
      <c r="B20" s="61" t="str">
        <f aca="false">IF($J$4="","",SUM(B8:B19))</f>
        <v/>
      </c>
      <c r="C20" s="61" t="str">
        <f aca="false">IF($J$4="","",SUM(C8:C19))</f>
        <v/>
      </c>
      <c r="D20" s="61" t="str">
        <f aca="false">IF($J$4="","",SUM(D8:D19))</f>
        <v/>
      </c>
      <c r="E20" s="62"/>
      <c r="F20" s="62"/>
      <c r="G20" s="62"/>
      <c r="H20" s="63"/>
    </row>
    <row r="22" customFormat="false" ht="15" hidden="false" customHeight="false" outlineLevel="0" collapsed="false">
      <c r="A22" s="64" t="s">
        <v>115</v>
      </c>
      <c r="B22" s="64"/>
      <c r="C22" s="64"/>
      <c r="D22" s="12" t="s">
        <v>116</v>
      </c>
      <c r="E22" s="12"/>
      <c r="F22" s="12" t="s">
        <v>117</v>
      </c>
      <c r="G22" s="65" t="s">
        <v>118</v>
      </c>
      <c r="H22" s="65"/>
    </row>
    <row r="23" customFormat="false" ht="19.5" hidden="false" customHeight="true" outlineLevel="0" collapsed="false">
      <c r="A23" s="66" t="s">
        <v>119</v>
      </c>
      <c r="B23" s="66"/>
      <c r="C23" s="66"/>
      <c r="D23" s="67" t="str">
        <f aca="false">年間管理簿!$AG$3&amp;"時間"</f>
        <v>360時間</v>
      </c>
      <c r="E23" s="67"/>
      <c r="F23" s="68" t="str">
        <f aca="false">IF($J$4="","",SUM($B$8:$B$19))</f>
        <v/>
      </c>
      <c r="G23" s="52" t="str">
        <f aca="false">IF($J$4="","",IF($F23&gt;年間管理簿!$AG$3,"超過 "&amp;TEXT($F23-年間管理簿!$AG$3,"0.#")&amp;"時間","残り "&amp;TEXT(年間管理簿!$AG$3-$F23,"0.#")&amp;"時間"))</f>
        <v/>
      </c>
      <c r="H23" s="52"/>
    </row>
    <row r="24" customFormat="false" ht="19.5" hidden="false" customHeight="true" outlineLevel="0" collapsed="false">
      <c r="A24" s="66" t="s">
        <v>120</v>
      </c>
      <c r="B24" s="66"/>
      <c r="C24" s="66"/>
      <c r="D24" s="67" t="str">
        <f aca="false">"年"&amp;6&amp;"回まで"</f>
        <v>年6回まで</v>
      </c>
      <c r="E24" s="67"/>
      <c r="F24" s="68" t="str">
        <f aca="false">IF($J$4="","",COUNTIF($F$8:$F$19,"○"))</f>
        <v/>
      </c>
      <c r="G24" s="52" t="str">
        <f aca="false">IF($J$4="","",IF($F24&gt;6,"超過 "&amp;TEXT($F24-6,"0")&amp;"回","残り "&amp;TEXT(6-$F24,"0")&amp;"回"))</f>
        <v/>
      </c>
      <c r="H24" s="52"/>
    </row>
    <row r="25" customFormat="false" ht="19.5" hidden="false" customHeight="true" outlineLevel="0" collapsed="false">
      <c r="A25" s="69" t="s">
        <v>121</v>
      </c>
      <c r="B25" s="69"/>
      <c r="C25" s="69"/>
      <c r="D25" s="67" t="str">
        <f aca="false">"100時間未満"</f>
        <v>100時間未満</v>
      </c>
      <c r="E25" s="67"/>
      <c r="F25" s="68" t="str">
        <f aca="false">IF($J$4="","",MAX($D$8:$D$19))</f>
        <v/>
      </c>
      <c r="G25" s="52" t="str">
        <f aca="false">IF($J$4="","",IF($F25&gt;=100,"上限超過","上限内（最大 "&amp;TEXT($F25,"0.#")&amp;"時間）"))</f>
        <v/>
      </c>
      <c r="H25" s="52"/>
    </row>
    <row r="26" customFormat="false" ht="19.5" hidden="false" customHeight="true" outlineLevel="0" collapsed="false">
      <c r="A26" s="70" t="s">
        <v>122</v>
      </c>
      <c r="B26" s="70"/>
      <c r="C26" s="70"/>
      <c r="D26" s="71" t="str">
        <f aca="false">"80時間以内"</f>
        <v>80時間以内</v>
      </c>
      <c r="E26" s="71"/>
      <c r="F26" s="72" t="str">
        <f aca="false">IF($J$4="","",MAX($G$8:$G$19))</f>
        <v/>
      </c>
      <c r="G26" s="55" t="str">
        <f aca="false">IF($J$4="","",IF($F26&gt;80,"上限超過","上限内（最大 "&amp;TEXT($F26,"0.#")&amp;"時間）"))</f>
        <v/>
      </c>
      <c r="H26" s="55"/>
    </row>
    <row r="28" customFormat="false" ht="18" hidden="false" customHeight="true" outlineLevel="0" collapsed="false">
      <c r="A28" s="10" t="s">
        <v>123</v>
      </c>
      <c r="B28" s="10"/>
      <c r="C28" s="10"/>
      <c r="D28" s="12" t="s">
        <v>124</v>
      </c>
      <c r="E28" s="12"/>
      <c r="F28" s="12"/>
      <c r="G28" s="65" t="s">
        <v>125</v>
      </c>
      <c r="H28" s="65"/>
    </row>
    <row r="29" customFormat="false" ht="45.75" hidden="false" customHeight="true" outlineLevel="0" collapsed="false">
      <c r="A29" s="73"/>
      <c r="B29" s="73"/>
      <c r="C29" s="73"/>
      <c r="D29" s="18"/>
      <c r="E29" s="18"/>
      <c r="F29" s="18"/>
      <c r="G29" s="74"/>
      <c r="H29" s="74"/>
    </row>
    <row r="31" customFormat="false" ht="15" hidden="false" customHeight="true" outlineLevel="0" collapsed="false">
      <c r="A31" s="75" t="s">
        <v>126</v>
      </c>
      <c r="B31" s="75"/>
      <c r="C31" s="75"/>
      <c r="D31" s="75"/>
      <c r="E31" s="75"/>
      <c r="F31" s="75"/>
      <c r="G31" s="75"/>
      <c r="H31" s="75"/>
    </row>
    <row r="32" customFormat="false" ht="15" hidden="false" customHeight="false" outlineLevel="0" collapsed="false">
      <c r="A32" s="75"/>
      <c r="B32" s="75"/>
      <c r="C32" s="75"/>
      <c r="D32" s="75"/>
      <c r="E32" s="75"/>
      <c r="F32" s="75"/>
      <c r="G32" s="75"/>
      <c r="H32" s="75"/>
    </row>
  </sheetData>
  <mergeCells count="32">
    <mergeCell ref="A1:H1"/>
    <mergeCell ref="A3:B3"/>
    <mergeCell ref="C3:E3"/>
    <mergeCell ref="G3:H3"/>
    <mergeCell ref="A4:B4"/>
    <mergeCell ref="E4:F4"/>
    <mergeCell ref="A5:B5"/>
    <mergeCell ref="D5:F5"/>
    <mergeCell ref="G5:H5"/>
    <mergeCell ref="A6:H6"/>
    <mergeCell ref="A22:C22"/>
    <mergeCell ref="D22:E22"/>
    <mergeCell ref="G22:H22"/>
    <mergeCell ref="A23:C23"/>
    <mergeCell ref="D23:E23"/>
    <mergeCell ref="G23:H23"/>
    <mergeCell ref="A24:C24"/>
    <mergeCell ref="D24:E24"/>
    <mergeCell ref="G24:H24"/>
    <mergeCell ref="A25:C25"/>
    <mergeCell ref="D25:E25"/>
    <mergeCell ref="G25:H25"/>
    <mergeCell ref="A26:C26"/>
    <mergeCell ref="D26:E26"/>
    <mergeCell ref="G26:H26"/>
    <mergeCell ref="A28:C28"/>
    <mergeCell ref="D28:F28"/>
    <mergeCell ref="G28:H28"/>
    <mergeCell ref="A29:C29"/>
    <mergeCell ref="D29:F29"/>
    <mergeCell ref="G29:H29"/>
    <mergeCell ref="A31:H32"/>
  </mergeCells>
  <conditionalFormatting sqref="A8:H19">
    <cfRule type="expression" priority="2" aboveAverage="0" equalAverage="0" bottom="0" percent="0" rank="0" text="" dxfId="6">
      <formula>$F8="○"</formula>
    </cfRule>
  </conditionalFormatting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2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3" min="2" style="0" width="14"/>
    <col collapsed="false" customWidth="true" hidden="false" outlineLevel="0" max="5" min="4" style="0" width="16"/>
  </cols>
  <sheetData>
    <row r="1" customFormat="false" ht="25.5" hidden="false" customHeight="true" outlineLevel="0" collapsed="false">
      <c r="A1" s="9" t="s">
        <v>127</v>
      </c>
      <c r="B1" s="9"/>
      <c r="C1" s="9"/>
      <c r="D1" s="9"/>
      <c r="E1" s="9"/>
    </row>
    <row r="2" customFormat="false" ht="15" hidden="false" customHeight="true" outlineLevel="0" collapsed="false">
      <c r="A2" s="75" t="s">
        <v>128</v>
      </c>
      <c r="B2" s="75"/>
      <c r="C2" s="75"/>
      <c r="D2" s="75"/>
      <c r="E2" s="75"/>
    </row>
    <row r="4" customFormat="false" ht="15" hidden="false" customHeight="false" outlineLevel="0" collapsed="false">
      <c r="A4" s="10" t="s">
        <v>129</v>
      </c>
      <c r="B4" s="10"/>
      <c r="C4" s="10"/>
      <c r="D4" s="65" t="s">
        <v>130</v>
      </c>
      <c r="E4" s="65"/>
    </row>
    <row r="5" customFormat="false" ht="18.75" hidden="false" customHeight="true" outlineLevel="0" collapsed="false">
      <c r="A5" s="69" t="s">
        <v>131</v>
      </c>
      <c r="B5" s="69"/>
      <c r="C5" s="69"/>
      <c r="D5" s="76" t="n">
        <f aca="false">COUNTA(年間管理簿!$B$8:$B$57)</f>
        <v>0</v>
      </c>
      <c r="E5" s="76"/>
    </row>
    <row r="6" customFormat="false" ht="18.75" hidden="false" customHeight="true" outlineLevel="0" collapsed="false">
      <c r="A6" s="69" t="s">
        <v>132</v>
      </c>
      <c r="B6" s="69"/>
      <c r="C6" s="69"/>
      <c r="D6" s="76" t="n">
        <f aca="false">COUNTIF(年間管理簿!$AD$8:$AD$57,"&lt;0")</f>
        <v>0</v>
      </c>
      <c r="E6" s="76"/>
    </row>
    <row r="7" customFormat="false" ht="18.75" hidden="false" customHeight="true" outlineLevel="0" collapsed="false">
      <c r="A7" s="69" t="s">
        <v>133</v>
      </c>
      <c r="B7" s="69"/>
      <c r="C7" s="69"/>
      <c r="D7" s="76" t="n">
        <f aca="false">COUNTIFS(年間管理簿!$AD$8:$AD$57,"&gt;=0",年間管理簿!$AD$8:$AD$57,"&lt;=45")</f>
        <v>0</v>
      </c>
      <c r="E7" s="76"/>
    </row>
    <row r="8" customFormat="false" ht="18.75" hidden="false" customHeight="true" outlineLevel="0" collapsed="false">
      <c r="A8" s="66" t="s">
        <v>134</v>
      </c>
      <c r="B8" s="66"/>
      <c r="C8" s="66"/>
      <c r="D8" s="76" t="n">
        <f aca="false">COUNTIF(年間管理簿!$AE$8:$AE$57,"&gt;6")</f>
        <v>0</v>
      </c>
      <c r="E8" s="76"/>
    </row>
    <row r="9" customFormat="false" ht="18.75" hidden="false" customHeight="true" outlineLevel="0" collapsed="false">
      <c r="A9" s="69" t="s">
        <v>135</v>
      </c>
      <c r="B9" s="69"/>
      <c r="C9" s="69"/>
      <c r="D9" s="76" t="n">
        <f aca="false">COUNTIF(年間管理簿!$AF$8:$AF$57,"&gt;=100")</f>
        <v>0</v>
      </c>
      <c r="E9" s="76"/>
    </row>
    <row r="10" customFormat="false" ht="18.75" hidden="false" customHeight="true" outlineLevel="0" collapsed="false">
      <c r="A10" s="70" t="s">
        <v>136</v>
      </c>
      <c r="B10" s="70"/>
      <c r="C10" s="70"/>
      <c r="D10" s="77" t="n">
        <f aca="false">COUNTIF(年間管理簿!$AG$8:$AG$57,"&gt;80")</f>
        <v>0</v>
      </c>
      <c r="E10" s="77"/>
    </row>
    <row r="12" customFormat="false" ht="25.5" hidden="false" customHeight="true" outlineLevel="0" collapsed="false">
      <c r="A12" s="57" t="s">
        <v>97</v>
      </c>
      <c r="B12" s="25" t="s">
        <v>137</v>
      </c>
      <c r="C12" s="25" t="s">
        <v>138</v>
      </c>
      <c r="D12" s="26" t="s">
        <v>139</v>
      </c>
      <c r="E12" s="28" t="s">
        <v>140</v>
      </c>
    </row>
    <row r="13" customFormat="false" ht="15" hidden="false" customHeight="false" outlineLevel="0" collapsed="false">
      <c r="A13" s="78" t="s">
        <v>103</v>
      </c>
      <c r="B13" s="79" t="n">
        <f aca="false">SUM(年間管理簿!$E$8:$E$57)</f>
        <v>0</v>
      </c>
      <c r="C13" s="79" t="n">
        <f aca="false">SUM(年間管理簿!$Q$8:$Q$57)</f>
        <v>0</v>
      </c>
      <c r="D13" s="79" t="n">
        <f aca="false">IFERROR(ROUND($B13/COUNT(年間管理簿!$E$8:$E$57),1),0)</f>
        <v>0</v>
      </c>
      <c r="E13" s="80" t="n">
        <f aca="false">COUNTIF(年間管理簿!$E$8:$E$57,"&gt;"&amp;年間管理簿!$AC$3)</f>
        <v>0</v>
      </c>
    </row>
    <row r="14" customFormat="false" ht="15" hidden="false" customHeight="false" outlineLevel="0" collapsed="false">
      <c r="A14" s="78" t="s">
        <v>104</v>
      </c>
      <c r="B14" s="79" t="n">
        <f aca="false">SUM(年間管理簿!$F$8:$F$57)</f>
        <v>0</v>
      </c>
      <c r="C14" s="79" t="n">
        <f aca="false">SUM(年間管理簿!$R$8:$R$57)</f>
        <v>0</v>
      </c>
      <c r="D14" s="79" t="n">
        <f aca="false">IFERROR(ROUND($B14/COUNT(年間管理簿!$F$8:$F$57),1),0)</f>
        <v>0</v>
      </c>
      <c r="E14" s="80" t="n">
        <f aca="false">COUNTIF(年間管理簿!$F$8:$F$57,"&gt;"&amp;年間管理簿!$AC$3)</f>
        <v>0</v>
      </c>
    </row>
    <row r="15" customFormat="false" ht="15" hidden="false" customHeight="false" outlineLevel="0" collapsed="false">
      <c r="A15" s="78" t="s">
        <v>105</v>
      </c>
      <c r="B15" s="79" t="n">
        <f aca="false">SUM(年間管理簿!$G$8:$G$57)</f>
        <v>0</v>
      </c>
      <c r="C15" s="79" t="n">
        <f aca="false">SUM(年間管理簿!$S$8:$S$57)</f>
        <v>0</v>
      </c>
      <c r="D15" s="79" t="n">
        <f aca="false">IFERROR(ROUND($B15/COUNT(年間管理簿!$G$8:$G$57),1),0)</f>
        <v>0</v>
      </c>
      <c r="E15" s="80" t="n">
        <f aca="false">COUNTIF(年間管理簿!$G$8:$G$57,"&gt;"&amp;年間管理簿!$AC$3)</f>
        <v>0</v>
      </c>
    </row>
    <row r="16" customFormat="false" ht="15" hidden="false" customHeight="false" outlineLevel="0" collapsed="false">
      <c r="A16" s="78" t="s">
        <v>106</v>
      </c>
      <c r="B16" s="79" t="n">
        <f aca="false">SUM(年間管理簿!$H$8:$H$57)</f>
        <v>0</v>
      </c>
      <c r="C16" s="79" t="n">
        <f aca="false">SUM(年間管理簿!$T$8:$T$57)</f>
        <v>0</v>
      </c>
      <c r="D16" s="79" t="n">
        <f aca="false">IFERROR(ROUND($B16/COUNT(年間管理簿!$H$8:$H$57),1),0)</f>
        <v>0</v>
      </c>
      <c r="E16" s="80" t="n">
        <f aca="false">COUNTIF(年間管理簿!$H$8:$H$57,"&gt;"&amp;年間管理簿!$AC$3)</f>
        <v>0</v>
      </c>
    </row>
    <row r="17" customFormat="false" ht="15" hidden="false" customHeight="false" outlineLevel="0" collapsed="false">
      <c r="A17" s="78" t="s">
        <v>107</v>
      </c>
      <c r="B17" s="79" t="n">
        <f aca="false">SUM(年間管理簿!$I$8:$I$57)</f>
        <v>0</v>
      </c>
      <c r="C17" s="79" t="n">
        <f aca="false">SUM(年間管理簿!$U$8:$U$57)</f>
        <v>0</v>
      </c>
      <c r="D17" s="79" t="n">
        <f aca="false">IFERROR(ROUND($B17/COUNT(年間管理簿!$I$8:$I$57),1),0)</f>
        <v>0</v>
      </c>
      <c r="E17" s="80" t="n">
        <f aca="false">COUNTIF(年間管理簿!$I$8:$I$57,"&gt;"&amp;年間管理簿!$AC$3)</f>
        <v>0</v>
      </c>
    </row>
    <row r="18" customFormat="false" ht="15" hidden="false" customHeight="false" outlineLevel="0" collapsed="false">
      <c r="A18" s="78" t="s">
        <v>108</v>
      </c>
      <c r="B18" s="79" t="n">
        <f aca="false">SUM(年間管理簿!$J$8:$J$57)</f>
        <v>0</v>
      </c>
      <c r="C18" s="79" t="n">
        <f aca="false">SUM(年間管理簿!$V$8:$V$57)</f>
        <v>0</v>
      </c>
      <c r="D18" s="79" t="n">
        <f aca="false">IFERROR(ROUND($B18/COUNT(年間管理簿!$J$8:$J$57),1),0)</f>
        <v>0</v>
      </c>
      <c r="E18" s="80" t="n">
        <f aca="false">COUNTIF(年間管理簿!$J$8:$J$57,"&gt;"&amp;年間管理簿!$AC$3)</f>
        <v>0</v>
      </c>
    </row>
    <row r="19" customFormat="false" ht="15" hidden="false" customHeight="false" outlineLevel="0" collapsed="false">
      <c r="A19" s="78" t="s">
        <v>109</v>
      </c>
      <c r="B19" s="79" t="n">
        <f aca="false">SUM(年間管理簿!$K$8:$K$57)</f>
        <v>0</v>
      </c>
      <c r="C19" s="79" t="n">
        <f aca="false">SUM(年間管理簿!$W$8:$W$57)</f>
        <v>0</v>
      </c>
      <c r="D19" s="79" t="n">
        <f aca="false">IFERROR(ROUND($B19/COUNT(年間管理簿!$K$8:$K$57),1),0)</f>
        <v>0</v>
      </c>
      <c r="E19" s="80" t="n">
        <f aca="false">COUNTIF(年間管理簿!$K$8:$K$57,"&gt;"&amp;年間管理簿!$AC$3)</f>
        <v>0</v>
      </c>
    </row>
    <row r="20" customFormat="false" ht="15" hidden="false" customHeight="false" outlineLevel="0" collapsed="false">
      <c r="A20" s="78" t="s">
        <v>110</v>
      </c>
      <c r="B20" s="79" t="n">
        <f aca="false">SUM(年間管理簿!$L$8:$L$57)</f>
        <v>0</v>
      </c>
      <c r="C20" s="79" t="n">
        <f aca="false">SUM(年間管理簿!$X$8:$X$57)</f>
        <v>0</v>
      </c>
      <c r="D20" s="79" t="n">
        <f aca="false">IFERROR(ROUND($B20/COUNT(年間管理簿!$L$8:$L$57),1),0)</f>
        <v>0</v>
      </c>
      <c r="E20" s="80" t="n">
        <f aca="false">COUNTIF(年間管理簿!$L$8:$L$57,"&gt;"&amp;年間管理簿!$AC$3)</f>
        <v>0</v>
      </c>
    </row>
    <row r="21" customFormat="false" ht="15" hidden="false" customHeight="false" outlineLevel="0" collapsed="false">
      <c r="A21" s="78" t="s">
        <v>111</v>
      </c>
      <c r="B21" s="79" t="n">
        <f aca="false">SUM(年間管理簿!$M$8:$M$57)</f>
        <v>0</v>
      </c>
      <c r="C21" s="79" t="n">
        <f aca="false">SUM(年間管理簿!$Y$8:$Y$57)</f>
        <v>0</v>
      </c>
      <c r="D21" s="79" t="n">
        <f aca="false">IFERROR(ROUND($B21/COUNT(年間管理簿!$M$8:$M$57),1),0)</f>
        <v>0</v>
      </c>
      <c r="E21" s="80" t="n">
        <f aca="false">COUNTIF(年間管理簿!$M$8:$M$57,"&gt;"&amp;年間管理簿!$AC$3)</f>
        <v>0</v>
      </c>
    </row>
    <row r="22" customFormat="false" ht="15" hidden="false" customHeight="false" outlineLevel="0" collapsed="false">
      <c r="A22" s="78" t="s">
        <v>112</v>
      </c>
      <c r="B22" s="79" t="n">
        <f aca="false">SUM(年間管理簿!$N$8:$N$57)</f>
        <v>0</v>
      </c>
      <c r="C22" s="79" t="n">
        <f aca="false">SUM(年間管理簿!$Z$8:$Z$57)</f>
        <v>0</v>
      </c>
      <c r="D22" s="79" t="n">
        <f aca="false">IFERROR(ROUND($B22/COUNT(年間管理簿!$N$8:$N$57),1),0)</f>
        <v>0</v>
      </c>
      <c r="E22" s="80" t="n">
        <f aca="false">COUNTIF(年間管理簿!$N$8:$N$57,"&gt;"&amp;年間管理簿!$AC$3)</f>
        <v>0</v>
      </c>
    </row>
    <row r="23" customFormat="false" ht="15" hidden="false" customHeight="false" outlineLevel="0" collapsed="false">
      <c r="A23" s="78" t="s">
        <v>113</v>
      </c>
      <c r="B23" s="79" t="n">
        <f aca="false">SUM(年間管理簿!$O$8:$O$57)</f>
        <v>0</v>
      </c>
      <c r="C23" s="79" t="n">
        <f aca="false">SUM(年間管理簿!$AA$8:$AA$57)</f>
        <v>0</v>
      </c>
      <c r="D23" s="79" t="n">
        <f aca="false">IFERROR(ROUND($B23/COUNT(年間管理簿!$O$8:$O$57),1),0)</f>
        <v>0</v>
      </c>
      <c r="E23" s="80" t="n">
        <f aca="false">COUNTIF(年間管理簿!$O$8:$O$57,"&gt;"&amp;年間管理簿!$AC$3)</f>
        <v>0</v>
      </c>
    </row>
    <row r="24" customFormat="false" ht="15" hidden="false" customHeight="false" outlineLevel="0" collapsed="false">
      <c r="A24" s="78" t="s">
        <v>114</v>
      </c>
      <c r="B24" s="79" t="n">
        <f aca="false">SUM(年間管理簿!$P$8:$P$57)</f>
        <v>0</v>
      </c>
      <c r="C24" s="79" t="n">
        <f aca="false">SUM(年間管理簿!$AB$8:$AB$57)</f>
        <v>0</v>
      </c>
      <c r="D24" s="79" t="n">
        <f aca="false">IFERROR(ROUND($B24/COUNT(年間管理簿!$P$8:$P$57),1),0)</f>
        <v>0</v>
      </c>
      <c r="E24" s="80" t="n">
        <f aca="false">COUNTIF(年間管理簿!$P$8:$P$57,"&gt;"&amp;年間管理簿!$AC$3)</f>
        <v>0</v>
      </c>
    </row>
    <row r="25" customFormat="false" ht="15" hidden="false" customHeight="false" outlineLevel="0" collapsed="false">
      <c r="A25" s="60" t="s">
        <v>100</v>
      </c>
      <c r="B25" s="81" t="n">
        <f aca="false">SUM(B13:B24)</f>
        <v>0</v>
      </c>
      <c r="C25" s="81" t="n">
        <f aca="false">SUM(C13:C24)</f>
        <v>0</v>
      </c>
      <c r="D25" s="62"/>
      <c r="E25" s="63"/>
    </row>
    <row r="27" customFormat="false" ht="15" hidden="false" customHeight="true" outlineLevel="0" collapsed="false">
      <c r="A27" s="75" t="s">
        <v>141</v>
      </c>
      <c r="B27" s="75"/>
      <c r="C27" s="75"/>
      <c r="D27" s="75"/>
      <c r="E27" s="75"/>
    </row>
    <row r="28" customFormat="false" ht="15" hidden="false" customHeight="false" outlineLevel="0" collapsed="false">
      <c r="A28" s="75"/>
      <c r="B28" s="75"/>
      <c r="C28" s="75"/>
      <c r="D28" s="75"/>
      <c r="E28" s="75"/>
    </row>
  </sheetData>
  <mergeCells count="17">
    <mergeCell ref="A1:E1"/>
    <mergeCell ref="A2:E2"/>
    <mergeCell ref="A4:C4"/>
    <mergeCell ref="D4:E4"/>
    <mergeCell ref="A5:C5"/>
    <mergeCell ref="D5:E5"/>
    <mergeCell ref="A6:C6"/>
    <mergeCell ref="D6:E6"/>
    <mergeCell ref="A7:C7"/>
    <mergeCell ref="D7:E7"/>
    <mergeCell ref="A8:C8"/>
    <mergeCell ref="D8:E8"/>
    <mergeCell ref="A9:C9"/>
    <mergeCell ref="D9:E9"/>
    <mergeCell ref="A10:C10"/>
    <mergeCell ref="D10:E10"/>
    <mergeCell ref="A27:E28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3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3" min="2" style="0" width="14"/>
    <col collapsed="false" customWidth="true" hidden="false" outlineLevel="0" max="4" min="4" style="0" width="8"/>
    <col collapsed="false" customWidth="true" hidden="false" outlineLevel="0" max="7" min="5" style="0" width="10"/>
    <col collapsed="false" customWidth="true" hidden="false" outlineLevel="0" max="8" min="8" style="0" width="30"/>
  </cols>
  <sheetData>
    <row r="1" customFormat="false" ht="17.15" hidden="false" customHeight="false" outlineLevel="0" collapsed="false">
      <c r="A1" s="82" t="s">
        <v>142</v>
      </c>
      <c r="B1" s="82"/>
      <c r="C1" s="82"/>
      <c r="D1" s="82"/>
      <c r="E1" s="82"/>
      <c r="F1" s="82"/>
      <c r="G1" s="82"/>
      <c r="H1" s="82"/>
    </row>
    <row r="3" customFormat="false" ht="15" hidden="false" customHeight="false" outlineLevel="0" collapsed="false">
      <c r="A3" s="21" t="s">
        <v>75</v>
      </c>
      <c r="B3" s="22" t="s">
        <v>76</v>
      </c>
      <c r="C3" s="22" t="s">
        <v>77</v>
      </c>
      <c r="D3" s="22" t="s">
        <v>97</v>
      </c>
      <c r="E3" s="22" t="s">
        <v>98</v>
      </c>
      <c r="F3" s="22" t="s">
        <v>99</v>
      </c>
      <c r="G3" s="22" t="s">
        <v>100</v>
      </c>
      <c r="H3" s="83" t="s">
        <v>102</v>
      </c>
    </row>
    <row r="4" customFormat="false" ht="15" hidden="false" customHeight="false" outlineLevel="0" collapsed="false">
      <c r="A4" s="84" t="s">
        <v>143</v>
      </c>
      <c r="B4" s="85" t="s">
        <v>144</v>
      </c>
      <c r="C4" s="85" t="s">
        <v>145</v>
      </c>
      <c r="D4" s="86" t="s">
        <v>103</v>
      </c>
      <c r="E4" s="87" t="n">
        <v>38</v>
      </c>
      <c r="F4" s="87" t="n">
        <v>0</v>
      </c>
      <c r="G4" s="87" t="n">
        <v>38</v>
      </c>
      <c r="H4" s="59"/>
    </row>
    <row r="5" customFormat="false" ht="15" hidden="false" customHeight="false" outlineLevel="0" collapsed="false">
      <c r="A5" s="84"/>
      <c r="B5" s="85"/>
      <c r="C5" s="85"/>
      <c r="D5" s="86" t="s">
        <v>104</v>
      </c>
      <c r="E5" s="87" t="n">
        <v>42</v>
      </c>
      <c r="F5" s="87" t="n">
        <v>8</v>
      </c>
      <c r="G5" s="87" t="n">
        <v>50</v>
      </c>
      <c r="H5" s="59"/>
    </row>
    <row r="6" customFormat="false" ht="15" hidden="false" customHeight="false" outlineLevel="0" collapsed="false">
      <c r="A6" s="84"/>
      <c r="B6" s="85"/>
      <c r="C6" s="85"/>
      <c r="D6" s="86" t="s">
        <v>105</v>
      </c>
      <c r="E6" s="87" t="n">
        <v>55</v>
      </c>
      <c r="F6" s="87" t="n">
        <v>16</v>
      </c>
      <c r="G6" s="87" t="n">
        <v>71</v>
      </c>
      <c r="H6" s="59"/>
    </row>
    <row r="7" customFormat="false" ht="15" hidden="false" customHeight="false" outlineLevel="0" collapsed="false">
      <c r="A7" s="84"/>
      <c r="B7" s="85"/>
      <c r="C7" s="85"/>
      <c r="D7" s="86" t="s">
        <v>106</v>
      </c>
      <c r="E7" s="87" t="n">
        <v>61</v>
      </c>
      <c r="F7" s="87" t="n">
        <v>24</v>
      </c>
      <c r="G7" s="87" t="n">
        <v>85</v>
      </c>
      <c r="H7" s="59"/>
    </row>
    <row r="8" customFormat="false" ht="15" hidden="false" customHeight="false" outlineLevel="0" collapsed="false">
      <c r="A8" s="84"/>
      <c r="B8" s="85"/>
      <c r="C8" s="85"/>
      <c r="D8" s="86" t="s">
        <v>107</v>
      </c>
      <c r="E8" s="87" t="n">
        <v>68</v>
      </c>
      <c r="F8" s="87" t="n">
        <v>24</v>
      </c>
      <c r="G8" s="87" t="n">
        <v>92</v>
      </c>
      <c r="H8" s="59"/>
    </row>
    <row r="9" customFormat="false" ht="15" hidden="false" customHeight="false" outlineLevel="0" collapsed="false">
      <c r="A9" s="84"/>
      <c r="B9" s="85"/>
      <c r="C9" s="85"/>
      <c r="D9" s="86" t="s">
        <v>108</v>
      </c>
      <c r="E9" s="87" t="n">
        <v>47</v>
      </c>
      <c r="F9" s="87" t="n">
        <v>8</v>
      </c>
      <c r="G9" s="87" t="n">
        <v>55</v>
      </c>
      <c r="H9" s="59"/>
    </row>
    <row r="10" customFormat="false" ht="15" hidden="false" customHeight="false" outlineLevel="0" collapsed="false">
      <c r="A10" s="84"/>
      <c r="B10" s="85"/>
      <c r="C10" s="85"/>
      <c r="D10" s="86" t="s">
        <v>109</v>
      </c>
      <c r="E10" s="87" t="n">
        <v>40</v>
      </c>
      <c r="F10" s="87" t="n">
        <v>0</v>
      </c>
      <c r="G10" s="87" t="n">
        <v>40</v>
      </c>
      <c r="H10" s="59"/>
    </row>
    <row r="11" customFormat="false" ht="15" hidden="false" customHeight="false" outlineLevel="0" collapsed="false">
      <c r="A11" s="84"/>
      <c r="B11" s="85"/>
      <c r="C11" s="85"/>
      <c r="D11" s="86" t="s">
        <v>110</v>
      </c>
      <c r="E11" s="87" t="n">
        <v>35</v>
      </c>
      <c r="F11" s="87" t="n">
        <v>0</v>
      </c>
      <c r="G11" s="87" t="n">
        <v>35</v>
      </c>
      <c r="H11" s="59"/>
    </row>
    <row r="12" customFormat="false" ht="15" hidden="false" customHeight="false" outlineLevel="0" collapsed="false">
      <c r="A12" s="84"/>
      <c r="B12" s="85"/>
      <c r="C12" s="85"/>
      <c r="D12" s="86" t="s">
        <v>111</v>
      </c>
      <c r="E12" s="87" t="n">
        <v>30</v>
      </c>
      <c r="F12" s="87" t="n">
        <v>0</v>
      </c>
      <c r="G12" s="87" t="n">
        <v>30</v>
      </c>
      <c r="H12" s="59"/>
    </row>
    <row r="13" customFormat="false" ht="15" hidden="false" customHeight="false" outlineLevel="0" collapsed="false">
      <c r="A13" s="84"/>
      <c r="B13" s="85"/>
      <c r="C13" s="85"/>
      <c r="D13" s="86" t="s">
        <v>112</v>
      </c>
      <c r="E13" s="87" t="n">
        <v>44</v>
      </c>
      <c r="F13" s="87" t="n">
        <v>8</v>
      </c>
      <c r="G13" s="87" t="n">
        <v>52</v>
      </c>
      <c r="H13" s="59"/>
    </row>
    <row r="14" customFormat="false" ht="15" hidden="false" customHeight="false" outlineLevel="0" collapsed="false">
      <c r="A14" s="84"/>
      <c r="B14" s="85"/>
      <c r="C14" s="85"/>
      <c r="D14" s="86" t="s">
        <v>113</v>
      </c>
      <c r="E14" s="87" t="n">
        <v>52</v>
      </c>
      <c r="F14" s="87" t="n">
        <v>16</v>
      </c>
      <c r="G14" s="87" t="n">
        <v>68</v>
      </c>
      <c r="H14" s="59"/>
    </row>
    <row r="15" customFormat="false" ht="15" hidden="false" customHeight="false" outlineLevel="0" collapsed="false">
      <c r="A15" s="84"/>
      <c r="B15" s="85"/>
      <c r="C15" s="85"/>
      <c r="D15" s="86" t="s">
        <v>114</v>
      </c>
      <c r="E15" s="87" t="n">
        <v>39</v>
      </c>
      <c r="F15" s="87" t="n">
        <v>8</v>
      </c>
      <c r="G15" s="87" t="n">
        <v>47</v>
      </c>
      <c r="H15" s="59"/>
    </row>
    <row r="16" customFormat="false" ht="15" hidden="false" customHeight="false" outlineLevel="0" collapsed="false">
      <c r="A16" s="84" t="s">
        <v>146</v>
      </c>
      <c r="B16" s="85" t="s">
        <v>147</v>
      </c>
      <c r="C16" s="85" t="s">
        <v>145</v>
      </c>
      <c r="D16" s="86" t="s">
        <v>103</v>
      </c>
      <c r="E16" s="87" t="n">
        <v>22</v>
      </c>
      <c r="F16" s="87" t="n">
        <v>0</v>
      </c>
      <c r="G16" s="87" t="n">
        <v>22</v>
      </c>
      <c r="H16" s="59"/>
    </row>
    <row r="17" customFormat="false" ht="15" hidden="false" customHeight="false" outlineLevel="0" collapsed="false">
      <c r="A17" s="84"/>
      <c r="B17" s="85"/>
      <c r="C17" s="85"/>
      <c r="D17" s="86" t="s">
        <v>104</v>
      </c>
      <c r="E17" s="87" t="n">
        <v>25</v>
      </c>
      <c r="F17" s="87" t="n">
        <v>0</v>
      </c>
      <c r="G17" s="87" t="n">
        <v>25</v>
      </c>
      <c r="H17" s="59"/>
    </row>
    <row r="18" customFormat="false" ht="15" hidden="false" customHeight="false" outlineLevel="0" collapsed="false">
      <c r="A18" s="84"/>
      <c r="B18" s="85"/>
      <c r="C18" s="85"/>
      <c r="D18" s="86" t="s">
        <v>105</v>
      </c>
      <c r="E18" s="87" t="n">
        <v>30</v>
      </c>
      <c r="F18" s="87" t="n">
        <v>8</v>
      </c>
      <c r="G18" s="87" t="n">
        <v>38</v>
      </c>
      <c r="H18" s="59"/>
    </row>
    <row r="19" customFormat="false" ht="15" hidden="false" customHeight="false" outlineLevel="0" collapsed="false">
      <c r="A19" s="84"/>
      <c r="B19" s="85"/>
      <c r="C19" s="85"/>
      <c r="D19" s="86" t="s">
        <v>106</v>
      </c>
      <c r="E19" s="87" t="n">
        <v>28</v>
      </c>
      <c r="F19" s="87" t="n">
        <v>8</v>
      </c>
      <c r="G19" s="87" t="n">
        <v>36</v>
      </c>
      <c r="H19" s="59"/>
    </row>
    <row r="20" customFormat="false" ht="15" hidden="false" customHeight="false" outlineLevel="0" collapsed="false">
      <c r="A20" s="84"/>
      <c r="B20" s="85"/>
      <c r="C20" s="85"/>
      <c r="D20" s="86" t="s">
        <v>107</v>
      </c>
      <c r="E20" s="87" t="n">
        <v>33</v>
      </c>
      <c r="F20" s="87" t="n">
        <v>8</v>
      </c>
      <c r="G20" s="87" t="n">
        <v>41</v>
      </c>
      <c r="H20" s="59"/>
    </row>
    <row r="21" customFormat="false" ht="15" hidden="false" customHeight="false" outlineLevel="0" collapsed="false">
      <c r="A21" s="84"/>
      <c r="B21" s="85"/>
      <c r="C21" s="85"/>
      <c r="D21" s="86" t="s">
        <v>108</v>
      </c>
      <c r="E21" s="87" t="n">
        <v>26</v>
      </c>
      <c r="F21" s="87" t="n">
        <v>0</v>
      </c>
      <c r="G21" s="87" t="n">
        <v>26</v>
      </c>
      <c r="H21" s="59"/>
    </row>
    <row r="22" customFormat="false" ht="15" hidden="false" customHeight="false" outlineLevel="0" collapsed="false">
      <c r="A22" s="84"/>
      <c r="B22" s="85"/>
      <c r="C22" s="85"/>
      <c r="D22" s="86" t="s">
        <v>109</v>
      </c>
      <c r="E22" s="87" t="n">
        <v>20</v>
      </c>
      <c r="F22" s="87" t="n">
        <v>0</v>
      </c>
      <c r="G22" s="87" t="n">
        <v>20</v>
      </c>
      <c r="H22" s="59"/>
    </row>
    <row r="23" customFormat="false" ht="15" hidden="false" customHeight="false" outlineLevel="0" collapsed="false">
      <c r="A23" s="84"/>
      <c r="B23" s="85"/>
      <c r="C23" s="85"/>
      <c r="D23" s="86" t="s">
        <v>110</v>
      </c>
      <c r="E23" s="87" t="n">
        <v>18</v>
      </c>
      <c r="F23" s="87" t="n">
        <v>0</v>
      </c>
      <c r="G23" s="87" t="n">
        <v>18</v>
      </c>
      <c r="H23" s="59"/>
    </row>
    <row r="24" customFormat="false" ht="15" hidden="false" customHeight="false" outlineLevel="0" collapsed="false">
      <c r="A24" s="84"/>
      <c r="B24" s="85"/>
      <c r="C24" s="85"/>
      <c r="D24" s="86" t="s">
        <v>111</v>
      </c>
      <c r="E24" s="87" t="n">
        <v>15</v>
      </c>
      <c r="F24" s="87" t="n">
        <v>0</v>
      </c>
      <c r="G24" s="87" t="n">
        <v>15</v>
      </c>
      <c r="H24" s="59"/>
    </row>
    <row r="25" customFormat="false" ht="15" hidden="false" customHeight="false" outlineLevel="0" collapsed="false">
      <c r="A25" s="84"/>
      <c r="B25" s="85"/>
      <c r="C25" s="85"/>
      <c r="D25" s="86" t="s">
        <v>112</v>
      </c>
      <c r="E25" s="87" t="n">
        <v>24</v>
      </c>
      <c r="F25" s="87" t="n">
        <v>0</v>
      </c>
      <c r="G25" s="87" t="n">
        <v>24</v>
      </c>
      <c r="H25" s="59"/>
    </row>
    <row r="26" customFormat="false" ht="15" hidden="false" customHeight="false" outlineLevel="0" collapsed="false">
      <c r="A26" s="84"/>
      <c r="B26" s="85"/>
      <c r="C26" s="85"/>
      <c r="D26" s="86" t="s">
        <v>113</v>
      </c>
      <c r="E26" s="87" t="n">
        <v>28</v>
      </c>
      <c r="F26" s="87" t="n">
        <v>8</v>
      </c>
      <c r="G26" s="87" t="n">
        <v>36</v>
      </c>
      <c r="H26" s="59"/>
    </row>
    <row r="27" customFormat="false" ht="15" hidden="false" customHeight="false" outlineLevel="0" collapsed="false">
      <c r="A27" s="88"/>
      <c r="B27" s="38"/>
      <c r="C27" s="38"/>
      <c r="D27" s="89" t="s">
        <v>114</v>
      </c>
      <c r="E27" s="90" t="n">
        <v>22</v>
      </c>
      <c r="F27" s="90" t="n">
        <v>0</v>
      </c>
      <c r="G27" s="90" t="n">
        <v>22</v>
      </c>
      <c r="H27" s="91"/>
    </row>
    <row r="29" customFormat="false" ht="15" hidden="false" customHeight="true" outlineLevel="0" collapsed="false">
      <c r="A29" s="75" t="s">
        <v>148</v>
      </c>
      <c r="B29" s="75"/>
      <c r="C29" s="75"/>
      <c r="D29" s="75"/>
      <c r="E29" s="75"/>
      <c r="F29" s="75"/>
      <c r="G29" s="75"/>
      <c r="H29" s="75"/>
    </row>
    <row r="30" customFormat="false" ht="15" hidden="false" customHeight="false" outlineLevel="0" collapsed="false">
      <c r="A30" s="75"/>
      <c r="B30" s="75"/>
      <c r="C30" s="75"/>
      <c r="D30" s="75"/>
      <c r="E30" s="75"/>
      <c r="F30" s="75"/>
      <c r="G30" s="75"/>
      <c r="H30" s="75"/>
    </row>
    <row r="31" customFormat="false" ht="15" hidden="false" customHeight="false" outlineLevel="0" collapsed="false">
      <c r="A31" s="75"/>
      <c r="B31" s="75"/>
      <c r="C31" s="75"/>
      <c r="D31" s="75"/>
      <c r="E31" s="75"/>
      <c r="F31" s="75"/>
      <c r="G31" s="75"/>
      <c r="H31" s="75"/>
    </row>
  </sheetData>
  <mergeCells count="2">
    <mergeCell ref="A1:H1"/>
    <mergeCell ref="A29:H31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3"/>
    <col collapsed="false" customWidth="true" hidden="false" outlineLevel="0" max="3" min="3" style="0" width="40"/>
    <col collapsed="false" customWidth="true" hidden="false" outlineLevel="0" max="4" min="4" style="0" width="30"/>
    <col collapsed="false" customWidth="true" hidden="false" outlineLevel="0" max="5" min="5" style="0" width="14"/>
    <col collapsed="false" customWidth="true" hidden="false" outlineLevel="0" max="6" min="6" style="0" width="10"/>
  </cols>
  <sheetData>
    <row r="1" customFormat="false" ht="15" hidden="false" customHeight="false" outlineLevel="0" collapsed="false">
      <c r="A1" s="92" t="s">
        <v>149</v>
      </c>
    </row>
    <row r="3" customFormat="false" ht="17.15" hidden="false" customHeight="false" outlineLevel="0" collapsed="false">
      <c r="A3" s="93" t="s">
        <v>150</v>
      </c>
      <c r="C3" s="94" t="s">
        <v>151</v>
      </c>
    </row>
    <row r="4" customFormat="false" ht="15" hidden="false" customHeight="false" outlineLevel="0" collapsed="false">
      <c r="A4" s="95" t="s">
        <v>152</v>
      </c>
      <c r="C4" s="21" t="s">
        <v>153</v>
      </c>
      <c r="D4" s="96" t="s">
        <v>154</v>
      </c>
      <c r="E4" s="23" t="s">
        <v>155</v>
      </c>
    </row>
    <row r="5" customFormat="false" ht="15" hidden="false" customHeight="false" outlineLevel="0" collapsed="false">
      <c r="A5" s="97" t="s">
        <v>63</v>
      </c>
      <c r="C5" s="98" t="s">
        <v>156</v>
      </c>
      <c r="D5" s="99" t="s">
        <v>157</v>
      </c>
      <c r="E5" s="100" t="s">
        <v>158</v>
      </c>
    </row>
    <row r="6" customFormat="false" ht="15" hidden="false" customHeight="false" outlineLevel="0" collapsed="false">
      <c r="C6" s="101" t="s">
        <v>159</v>
      </c>
      <c r="D6" s="99" t="s">
        <v>160</v>
      </c>
      <c r="E6" s="100" t="s">
        <v>161</v>
      </c>
    </row>
    <row r="7" customFormat="false" ht="15" hidden="false" customHeight="false" outlineLevel="0" collapsed="false">
      <c r="C7" s="102" t="s">
        <v>19</v>
      </c>
      <c r="D7" s="103" t="s">
        <v>162</v>
      </c>
      <c r="E7" s="104" t="s">
        <v>163</v>
      </c>
    </row>
    <row r="10" customFormat="false" ht="15" hidden="false" customHeight="false" outlineLevel="0" collapsed="false">
      <c r="C10" s="92" t="s">
        <v>164</v>
      </c>
    </row>
    <row r="11" customFormat="false" ht="15" hidden="false" customHeight="false" outlineLevel="0" collapsed="false">
      <c r="C11" s="105" t="s">
        <v>121</v>
      </c>
      <c r="D11" s="106" t="s">
        <v>165</v>
      </c>
    </row>
    <row r="12" customFormat="false" ht="15" hidden="false" customHeight="false" outlineLevel="0" collapsed="false">
      <c r="C12" s="101" t="s">
        <v>166</v>
      </c>
      <c r="D12" s="100" t="s">
        <v>167</v>
      </c>
    </row>
    <row r="13" customFormat="false" ht="15" hidden="false" customHeight="false" outlineLevel="0" collapsed="false">
      <c r="C13" s="107" t="s">
        <v>168</v>
      </c>
      <c r="D13" s="108" t="s">
        <v>169</v>
      </c>
    </row>
    <row r="15" customFormat="false" ht="15" hidden="false" customHeight="true" outlineLevel="0" collapsed="false">
      <c r="C15" s="75" t="s">
        <v>170</v>
      </c>
      <c r="D15" s="75"/>
      <c r="E15" s="75"/>
      <c r="F15" s="75"/>
    </row>
    <row r="16" customFormat="false" ht="15" hidden="false" customHeight="false" outlineLevel="0" collapsed="false">
      <c r="C16" s="75"/>
      <c r="D16" s="75"/>
      <c r="E16" s="75"/>
      <c r="F16" s="75"/>
    </row>
    <row r="17" customFormat="false" ht="15" hidden="false" customHeight="false" outlineLevel="0" collapsed="false">
      <c r="C17" s="75"/>
      <c r="D17" s="75"/>
      <c r="E17" s="75"/>
      <c r="F17" s="75"/>
    </row>
  </sheetData>
  <mergeCells count="1">
    <mergeCell ref="C15:F17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2026-09-02T01:18:30Z</dcterms:created>
  <dc:creator>openpyxl</dc:creator>
  <dc:description/>
  <dc:language>en-US</dc:language>
  <cp:lastModifiedBy/>
  <dcterms:modified xsi:type="dcterms:W3CDTF">2026-09-02T01:18:30Z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