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使い方" sheetId="1" state="visible" r:id="rId3"/>
    <sheet name="資材請求書" sheetId="2" state="visible" r:id="rId4"/>
    <sheet name="資材マスタ" sheetId="3" state="visible" r:id="rId5"/>
    <sheet name="記入例" sheetId="4" state="visible" r:id="rId6"/>
  </sheets>
  <definedNames>
    <definedName function="false" hidden="false" localSheetId="0" name="_xlnm.Print_Area" vbProcedure="false">使い方!$A$1:$B$37</definedName>
    <definedName function="false" hidden="false" localSheetId="3" name="_xlnm.Print_Area" vbProcedure="false">記入例!$A$1:$H$14</definedName>
    <definedName function="false" hidden="false" localSheetId="2" name="_xlnm.Print_Area" vbProcedure="false">資材マスタ!$A$1:$D$70</definedName>
    <definedName function="false" hidden="false" localSheetId="2" name="_xlnm.Print_Titles" vbProcedure="false">資材マスタ!$3:$3</definedName>
    <definedName function="false" hidden="false" localSheetId="1" name="_xlnm.Print_Area" vbProcedure="false">資材請求書!$A$1:$H$47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<sst xmlns="http://schemas.openxmlformats.org/spreadsheetml/2006/main" count="337" uniqueCount="210">
  <si>
    <r>
      <rPr>
        <b val="true"/>
        <sz val="16"/>
        <color rgb="FF3A2A18"/>
        <rFont val="Noto Sans CJK SC"/>
        <family val="2"/>
      </rPr>
      <t xml:space="preserve">資材請求書メーカー（</t>
    </r>
    <r>
      <rPr>
        <b val="true"/>
        <sz val="16"/>
        <color rgb="FF3A2A18"/>
        <rFont val="Yu Gothic"/>
        <family val="0"/>
        <charset val="1"/>
      </rPr>
      <t xml:space="preserve">Excel</t>
    </r>
    <r>
      <rPr>
        <b val="true"/>
        <sz val="16"/>
        <color rgb="FF3A2A18"/>
        <rFont val="Noto Sans CJK SC"/>
        <family val="2"/>
      </rPr>
      <t xml:space="preserve">版）</t>
    </r>
  </si>
  <si>
    <r>
      <rPr>
        <sz val="9"/>
        <color rgb="FF6B7280"/>
        <rFont val="Noto Sans CJK SC"/>
        <family val="2"/>
      </rPr>
      <t xml:space="preserve">現場から自社の資材部・商社へ出す資材請求書を、</t>
    </r>
    <r>
      <rPr>
        <sz val="9"/>
        <color rgb="FF6B7280"/>
        <rFont val="Yu Gothic"/>
        <family val="0"/>
        <charset val="1"/>
      </rPr>
      <t xml:space="preserve">A4</t>
    </r>
    <r>
      <rPr>
        <sz val="9"/>
        <color rgb="FF6B7280"/>
        <rFont val="Noto Sans CJK SC"/>
        <family val="2"/>
      </rPr>
      <t xml:space="preserve">縦</t>
    </r>
    <r>
      <rPr>
        <sz val="9"/>
        <color rgb="FF6B7280"/>
        <rFont val="Yu Gothic"/>
        <family val="0"/>
        <charset val="1"/>
      </rPr>
      <t xml:space="preserve">1</t>
    </r>
    <r>
      <rPr>
        <sz val="9"/>
        <color rgb="FF6B7280"/>
        <rFont val="Noto Sans CJK SC"/>
        <family val="2"/>
      </rPr>
      <t xml:space="preserve">枚で作るための</t>
    </r>
    <r>
      <rPr>
        <sz val="9"/>
        <color rgb="FF6B7280"/>
        <rFont val="Yu Gothic"/>
        <family val="0"/>
        <charset val="1"/>
      </rPr>
      <t xml:space="preserve">Excel</t>
    </r>
    <r>
      <rPr>
        <sz val="9"/>
        <color rgb="FF6B7280"/>
        <rFont val="Noto Sans CJK SC"/>
        <family val="2"/>
      </rPr>
      <t xml:space="preserve">です。</t>
    </r>
  </si>
  <si>
    <t xml:space="preserve">■ シートの使い分け</t>
  </si>
  <si>
    <t xml:space="preserve">資材請求書</t>
  </si>
  <si>
    <r>
      <rPr>
        <sz val="10"/>
        <rFont val="Noto Sans CJK SC"/>
        <family val="2"/>
      </rPr>
      <t xml:space="preserve">そのまま提出できる</t>
    </r>
    <r>
      <rPr>
        <sz val="10"/>
        <rFont val="Yu Gothic"/>
        <family val="0"/>
        <charset val="1"/>
      </rPr>
      <t xml:space="preserve">A4</t>
    </r>
    <r>
      <rPr>
        <sz val="10"/>
        <rFont val="Noto Sans CJK SC"/>
        <family val="2"/>
      </rPr>
      <t xml:space="preserve">縦の請求書です。ここに入力します。</t>
    </r>
  </si>
  <si>
    <t xml:space="preserve">資材マスタ</t>
  </si>
  <si>
    <r>
      <rPr>
        <sz val="10"/>
        <rFont val="Noto Sans CJK SC"/>
        <family val="2"/>
      </rPr>
      <t xml:space="preserve">電気工事でよく使う資材</t>
    </r>
    <r>
      <rPr>
        <sz val="10"/>
        <rFont val="Yu Gothic"/>
        <family val="0"/>
        <charset val="1"/>
      </rPr>
      <t xml:space="preserve">66</t>
    </r>
    <r>
      <rPr>
        <sz val="10"/>
        <rFont val="Noto Sans CJK SC"/>
        <family val="2"/>
      </rPr>
      <t xml:space="preserve">種類の品名・規格・単位。単価を入れておくと請求書で自動的に引けます。</t>
    </r>
  </si>
  <si>
    <t xml:space="preserve">記入例</t>
  </si>
  <si>
    <t xml:space="preserve">入力のしかたのサンプルです。実データは入れずに、見本として残しておく想定です。</t>
  </si>
  <si>
    <t xml:space="preserve">■ 入力するセルと自動のセル</t>
  </si>
  <si>
    <t xml:space="preserve">白いセル</t>
  </si>
  <si>
    <t xml:space="preserve">入力欄です。</t>
  </si>
  <si>
    <t xml:space="preserve">薄い灰色のセル</t>
  </si>
  <si>
    <t xml:space="preserve">数式が入っています。書き換えないでください。</t>
  </si>
  <si>
    <t xml:space="preserve">No</t>
  </si>
  <si>
    <t xml:space="preserve">品名を入力すると自動で連番になります。</t>
  </si>
  <si>
    <t xml:space="preserve">単位</t>
  </si>
  <si>
    <t xml:space="preserve">資材マスタに同じ品名と規格があれば自動で入ります。</t>
  </si>
  <si>
    <t xml:space="preserve">単価</t>
  </si>
  <si>
    <t xml:space="preserve">資材マスタに単価を入れてあれば自動で入ります。白いセルなので、直接上書きしても構いません（その行だけ数式が消えます）。</t>
  </si>
  <si>
    <t xml:space="preserve">金額</t>
  </si>
  <si>
    <r>
      <rPr>
        <sz val="10"/>
        <rFont val="Noto Sans CJK SC"/>
        <family val="2"/>
      </rPr>
      <t xml:space="preserve">数量</t>
    </r>
    <r>
      <rPr>
        <sz val="10"/>
        <rFont val="Yu Gothic"/>
        <family val="0"/>
        <charset val="1"/>
      </rPr>
      <t xml:space="preserve">×</t>
    </r>
    <r>
      <rPr>
        <sz val="10"/>
        <rFont val="Noto Sans CJK SC"/>
        <family val="2"/>
      </rPr>
      <t xml:space="preserve">単価を四捨五入して計算します。</t>
    </r>
  </si>
  <si>
    <t xml:space="preserve">小計・消費税・合計</t>
  </si>
  <si>
    <t xml:space="preserve">明細の金額から自動計算します。消費税率は右上のセルで切り替えます。</t>
  </si>
  <si>
    <t xml:space="preserve">■ 品名の入れ方</t>
  </si>
  <si>
    <t xml:space="preserve">品名と規格・型番はドロップダウンから選べます（資材マスタに入っているものが並びます）。</t>
  </si>
  <si>
    <t xml:space="preserve">マスタに無い資材は直接入力しても構いません。よく使うものは資材マスタに足しておくと次から楽になります。</t>
  </si>
  <si>
    <t xml:space="preserve">資材マスタに単価を入れておくと、品名と規格が一致した行の単価が自動で入ります。</t>
  </si>
  <si>
    <t xml:space="preserve">■ 単価を伏せて出したいとき</t>
  </si>
  <si>
    <t xml:space="preserve">自社の資材部ではなく商社へ「見積依頼」として出す場合など、単価と金額を空欄にしたいことがあります。</t>
  </si>
  <si>
    <r>
      <rPr>
        <sz val="10"/>
        <rFont val="Noto Sans CJK SC"/>
        <family val="2"/>
      </rPr>
      <t xml:space="preserve">その場合は、</t>
    </r>
    <r>
      <rPr>
        <sz val="10"/>
        <rFont val="Yu Gothic"/>
        <family val="0"/>
        <charset val="1"/>
      </rPr>
      <t xml:space="preserve">F</t>
    </r>
    <r>
      <rPr>
        <sz val="10"/>
        <rFont val="Noto Sans CJK SC"/>
        <family val="2"/>
      </rPr>
      <t xml:space="preserve">列（単価）と</t>
    </r>
    <r>
      <rPr>
        <sz val="10"/>
        <rFont val="Yu Gothic"/>
        <family val="0"/>
        <charset val="1"/>
      </rPr>
      <t xml:space="preserve">G</t>
    </r>
    <r>
      <rPr>
        <sz val="10"/>
        <rFont val="Noto Sans CJK SC"/>
        <family val="2"/>
      </rPr>
      <t xml:space="preserve">列（金額）を選んで［ホーム］→［書式］→［非表示／再表示］→［列を表示しない］で隠してから印刷してください。</t>
    </r>
  </si>
  <si>
    <t xml:space="preserve">■ 複数の請求書を作るとき</t>
  </si>
  <si>
    <r>
      <rPr>
        <sz val="10"/>
        <rFont val="Yu Gothic"/>
        <family val="0"/>
        <charset val="1"/>
      </rPr>
      <t xml:space="preserve">1</t>
    </r>
    <r>
      <rPr>
        <sz val="10"/>
        <rFont val="Noto Sans CJK SC"/>
        <family val="2"/>
      </rPr>
      <t xml:space="preserve">枚ぶんを入力して印刷・</t>
    </r>
    <r>
      <rPr>
        <sz val="10"/>
        <rFont val="Yu Gothic"/>
        <family val="0"/>
        <charset val="1"/>
      </rPr>
      <t xml:space="preserve">PDF</t>
    </r>
    <r>
      <rPr>
        <sz val="10"/>
        <rFont val="Noto Sans CJK SC"/>
        <family val="2"/>
      </rPr>
      <t xml:space="preserve">保存したら、シート見出しを右クリック →［移動またはコピー］→［コピーを作成する］で複製できます。</t>
    </r>
  </si>
  <si>
    <r>
      <rPr>
        <sz val="10"/>
        <rFont val="Noto Sans CJK SC"/>
        <family val="2"/>
      </rPr>
      <t xml:space="preserve">請求</t>
    </r>
    <r>
      <rPr>
        <sz val="10"/>
        <rFont val="Yu Gothic"/>
        <family val="0"/>
        <charset val="1"/>
      </rPr>
      <t xml:space="preserve">No</t>
    </r>
    <r>
      <rPr>
        <sz val="10"/>
        <rFont val="Noto Sans CJK SC"/>
        <family val="2"/>
      </rPr>
      <t xml:space="preserve">を</t>
    </r>
    <r>
      <rPr>
        <sz val="10"/>
        <rFont val="Yu Gothic"/>
        <family val="0"/>
        <charset val="1"/>
      </rPr>
      <t xml:space="preserve">1</t>
    </r>
    <r>
      <rPr>
        <sz val="10"/>
        <rFont val="Noto Sans CJK SC"/>
        <family val="2"/>
      </rPr>
      <t xml:space="preserve">つ進めて次の請求に使ってください。</t>
    </r>
  </si>
  <si>
    <t xml:space="preserve">■ 印刷</t>
  </si>
  <si>
    <r>
      <rPr>
        <sz val="10"/>
        <rFont val="Noto Sans CJK SC"/>
        <family val="2"/>
      </rPr>
      <t xml:space="preserve">資材請求書＝</t>
    </r>
    <r>
      <rPr>
        <sz val="10"/>
        <rFont val="Yu Gothic"/>
        <family val="0"/>
        <charset val="1"/>
      </rPr>
      <t xml:space="preserve">A4</t>
    </r>
    <r>
      <rPr>
        <sz val="10"/>
        <rFont val="Noto Sans CJK SC"/>
        <family val="2"/>
      </rPr>
      <t xml:space="preserve">縦・幅に合わせて</t>
    </r>
    <r>
      <rPr>
        <sz val="10"/>
        <rFont val="Yu Gothic"/>
        <family val="0"/>
        <charset val="1"/>
      </rPr>
      <t xml:space="preserve">1</t>
    </r>
    <r>
      <rPr>
        <sz val="10"/>
        <rFont val="Noto Sans CJK SC"/>
        <family val="2"/>
      </rPr>
      <t xml:space="preserve">ページ。明細は</t>
    </r>
    <r>
      <rPr>
        <sz val="10"/>
        <rFont val="Yu Gothic"/>
        <family val="0"/>
        <charset val="1"/>
      </rPr>
      <t xml:space="preserve">30</t>
    </r>
    <r>
      <rPr>
        <sz val="10"/>
        <rFont val="Noto Sans CJK SC"/>
        <family val="2"/>
      </rPr>
      <t xml:space="preserve">行あります。</t>
    </r>
  </si>
  <si>
    <t xml:space="preserve">行が足りないときは、明細の途中の行を選んで行を挿入してください（数式は上の行からコピーしてください）。</t>
  </si>
  <si>
    <t xml:space="preserve">■ 出典・前提</t>
  </si>
  <si>
    <r>
      <rPr>
        <sz val="10"/>
        <rFont val="Noto Sans CJK SC"/>
        <family val="2"/>
      </rPr>
      <t xml:space="preserve">セコサポの</t>
    </r>
    <r>
      <rPr>
        <sz val="10"/>
        <rFont val="Yu Gothic"/>
        <family val="0"/>
        <charset val="1"/>
      </rPr>
      <t xml:space="preserve">Web</t>
    </r>
    <r>
      <rPr>
        <sz val="10"/>
        <rFont val="Noto Sans CJK SC"/>
        <family val="2"/>
      </rPr>
      <t xml:space="preserve">ツール版と同じ計算を、</t>
    </r>
    <r>
      <rPr>
        <sz val="10"/>
        <rFont val="Yu Gothic"/>
        <family val="0"/>
        <charset val="1"/>
      </rPr>
      <t xml:space="preserve">Excel</t>
    </r>
    <r>
      <rPr>
        <sz val="10"/>
        <rFont val="Noto Sans CJK SC"/>
        <family val="2"/>
      </rPr>
      <t xml:space="preserve">の数式で再現したものです。</t>
    </r>
  </si>
  <si>
    <r>
      <rPr>
        <sz val="10"/>
        <rFont val="Noto Sans CJK SC"/>
        <family val="2"/>
      </rPr>
      <t xml:space="preserve">消費税額は 小計</t>
    </r>
    <r>
      <rPr>
        <sz val="10"/>
        <rFont val="Yu Gothic"/>
        <family val="0"/>
        <charset val="1"/>
      </rPr>
      <t xml:space="preserve">×</t>
    </r>
    <r>
      <rPr>
        <sz val="10"/>
        <rFont val="Noto Sans CJK SC"/>
        <family val="2"/>
      </rPr>
      <t xml:space="preserve">税率 を四捨五入して計算しています。端数処理の方法は取引先との取り決めに合わせて変更してください。</t>
    </r>
  </si>
  <si>
    <t xml:space="preserve">資 材 請 求 書</t>
  </si>
  <si>
    <r>
      <rPr>
        <b val="true"/>
        <sz val="9.5"/>
        <color rgb="FF374151"/>
        <rFont val="Noto Sans CJK SC"/>
        <family val="2"/>
      </rPr>
      <t xml:space="preserve">請求</t>
    </r>
    <r>
      <rPr>
        <b val="true"/>
        <sz val="9.5"/>
        <color rgb="FF374151"/>
        <rFont val="Yu Gothic"/>
        <family val="0"/>
        <charset val="1"/>
      </rPr>
      <t xml:space="preserve">No</t>
    </r>
  </si>
  <si>
    <t xml:space="preserve">請求日</t>
  </si>
  <si>
    <t xml:space="preserve">希望納期</t>
  </si>
  <si>
    <t xml:space="preserve">現場名</t>
  </si>
  <si>
    <t xml:space="preserve">緊急度</t>
  </si>
  <si>
    <t xml:space="preserve">通常</t>
  </si>
  <si>
    <t xml:space="preserve">工事名</t>
  </si>
  <si>
    <t xml:space="preserve">受渡方法</t>
  </si>
  <si>
    <t xml:space="preserve">現場搬入</t>
  </si>
  <si>
    <t xml:space="preserve">提出先</t>
  </si>
  <si>
    <t xml:space="preserve">納入場所</t>
  </si>
  <si>
    <t xml:space="preserve">請求元</t>
  </si>
  <si>
    <t xml:space="preserve">担当者</t>
  </si>
  <si>
    <t xml:space="preserve">連絡先</t>
  </si>
  <si>
    <t xml:space="preserve">品名</t>
  </si>
  <si>
    <t xml:space="preserve">規格・型番</t>
  </si>
  <si>
    <t xml:space="preserve">数量</t>
  </si>
  <si>
    <t xml:space="preserve">備考</t>
  </si>
  <si>
    <t xml:space="preserve">小　計</t>
  </si>
  <si>
    <t xml:space="preserve">件数</t>
  </si>
  <si>
    <t xml:space="preserve">消費税</t>
  </si>
  <si>
    <t xml:space="preserve">10%</t>
  </si>
  <si>
    <t xml:space="preserve">合　計（税込）</t>
  </si>
  <si>
    <t xml:space="preserve">連絡事項・備考</t>
  </si>
  <si>
    <t xml:space="preserve">申請（現場）</t>
  </si>
  <si>
    <t xml:space="preserve">承認</t>
  </si>
  <si>
    <t xml:space="preserve">受領（資材）</t>
  </si>
  <si>
    <t xml:space="preserve">資材マスタ（品名・規格・単位・単価）</t>
  </si>
  <si>
    <t xml:space="preserve">単価を入れておくと、資材請求書で品名と規格が一致した行の単価が自動で入ります。よく使う資材はここに足してください（並び順は自由です）。</t>
  </si>
  <si>
    <t xml:space="preserve">単価（税抜）</t>
  </si>
  <si>
    <t xml:space="preserve">キー（自動）</t>
  </si>
  <si>
    <t xml:space="preserve">消費税率</t>
  </si>
  <si>
    <t xml:space="preserve">率</t>
  </si>
  <si>
    <r>
      <rPr>
        <sz val="10"/>
        <rFont val="Yu Gothic"/>
        <family val="0"/>
        <charset val="1"/>
      </rPr>
      <t xml:space="preserve">IV</t>
    </r>
    <r>
      <rPr>
        <sz val="10"/>
        <rFont val="Noto Sans CJK SC"/>
        <family val="2"/>
      </rPr>
      <t xml:space="preserve">電線</t>
    </r>
  </si>
  <si>
    <t xml:space="preserve">1.6mm</t>
  </si>
  <si>
    <t xml:space="preserve">m</t>
  </si>
  <si>
    <t xml:space="preserve">2.0mm</t>
  </si>
  <si>
    <r>
      <rPr>
        <sz val="10"/>
        <rFont val="Yu Gothic"/>
        <family val="0"/>
        <charset val="1"/>
      </rPr>
      <t xml:space="preserve">8%</t>
    </r>
    <r>
      <rPr>
        <sz val="10"/>
        <rFont val="Noto Sans CJK SC"/>
        <family val="2"/>
      </rPr>
      <t xml:space="preserve">（軽減）</t>
    </r>
  </si>
  <si>
    <t xml:space="preserve">2.6mm</t>
  </si>
  <si>
    <t xml:space="preserve">消費税なし</t>
  </si>
  <si>
    <t xml:space="preserve">5.5sq</t>
  </si>
  <si>
    <r>
      <rPr>
        <sz val="10"/>
        <rFont val="Yu Gothic"/>
        <family val="0"/>
        <charset val="1"/>
      </rPr>
      <t xml:space="preserve">IV</t>
    </r>
    <r>
      <rPr>
        <sz val="10"/>
        <rFont val="Noto Sans CJK SC"/>
        <family val="2"/>
      </rPr>
      <t xml:space="preserve">電線（接地用）</t>
    </r>
  </si>
  <si>
    <r>
      <rPr>
        <sz val="10"/>
        <rFont val="Noto Sans CJK SC"/>
        <family val="2"/>
      </rPr>
      <t xml:space="preserve">緑 </t>
    </r>
    <r>
      <rPr>
        <sz val="10"/>
        <rFont val="Yu Gothic"/>
        <family val="0"/>
        <charset val="1"/>
      </rPr>
      <t xml:space="preserve">5.5sq</t>
    </r>
  </si>
  <si>
    <r>
      <rPr>
        <sz val="10"/>
        <rFont val="Yu Gothic"/>
        <family val="0"/>
        <charset val="1"/>
      </rPr>
      <t xml:space="preserve">VVF</t>
    </r>
    <r>
      <rPr>
        <sz val="10"/>
        <rFont val="Noto Sans CJK SC"/>
        <family val="2"/>
      </rPr>
      <t xml:space="preserve">ケーブル</t>
    </r>
  </si>
  <si>
    <t xml:space="preserve">1.6mm×2C</t>
  </si>
  <si>
    <t xml:space="preserve">巻</t>
  </si>
  <si>
    <t xml:space="preserve">1.6mm×3C</t>
  </si>
  <si>
    <t xml:space="preserve">至急</t>
  </si>
  <si>
    <t xml:space="preserve">2.0mm×2C</t>
  </si>
  <si>
    <t xml:space="preserve">翌日必着</t>
  </si>
  <si>
    <t xml:space="preserve">2.0mm×3C</t>
  </si>
  <si>
    <t xml:space="preserve">予備発注</t>
  </si>
  <si>
    <r>
      <rPr>
        <sz val="10"/>
        <rFont val="Yu Gothic"/>
        <family val="0"/>
        <charset val="1"/>
      </rPr>
      <t xml:space="preserve">CV</t>
    </r>
    <r>
      <rPr>
        <sz val="10"/>
        <rFont val="Noto Sans CJK SC"/>
        <family val="2"/>
      </rPr>
      <t xml:space="preserve">ケーブル</t>
    </r>
  </si>
  <si>
    <t xml:space="preserve">5.5sq×3C</t>
  </si>
  <si>
    <t xml:space="preserve">14sq×3C</t>
  </si>
  <si>
    <r>
      <rPr>
        <sz val="10"/>
        <rFont val="Yu Gothic"/>
        <family val="0"/>
        <charset val="1"/>
      </rPr>
      <t xml:space="preserve">CVT</t>
    </r>
    <r>
      <rPr>
        <sz val="10"/>
        <rFont val="Noto Sans CJK SC"/>
        <family val="2"/>
      </rPr>
      <t xml:space="preserve">ケーブル</t>
    </r>
  </si>
  <si>
    <t xml:space="preserve">38sq×3C</t>
  </si>
  <si>
    <t xml:space="preserve">60sq×3C</t>
  </si>
  <si>
    <t xml:space="preserve">店頭引取り</t>
  </si>
  <si>
    <r>
      <rPr>
        <sz val="10"/>
        <rFont val="Yu Gothic"/>
        <family val="0"/>
        <charset val="1"/>
      </rPr>
      <t xml:space="preserve">KIV</t>
    </r>
    <r>
      <rPr>
        <sz val="10"/>
        <rFont val="Noto Sans CJK SC"/>
        <family val="2"/>
      </rPr>
      <t xml:space="preserve">ケーブル</t>
    </r>
  </si>
  <si>
    <t xml:space="preserve">14sq</t>
  </si>
  <si>
    <t xml:space="preserve">メーカー直送</t>
  </si>
  <si>
    <r>
      <rPr>
        <sz val="10"/>
        <rFont val="Yu Gothic"/>
        <family val="0"/>
        <charset val="1"/>
      </rPr>
      <t xml:space="preserve">CVV</t>
    </r>
    <r>
      <rPr>
        <sz val="10"/>
        <rFont val="Noto Sans CJK SC"/>
        <family val="2"/>
      </rPr>
      <t xml:space="preserve">ケーブル</t>
    </r>
  </si>
  <si>
    <t xml:space="preserve">2sq×4C</t>
  </si>
  <si>
    <t xml:space="preserve">宅配便</t>
  </si>
  <si>
    <r>
      <rPr>
        <sz val="10"/>
        <rFont val="Yu Gothic"/>
        <family val="0"/>
        <charset val="1"/>
      </rPr>
      <t xml:space="preserve">LAN</t>
    </r>
    <r>
      <rPr>
        <sz val="10"/>
        <rFont val="Noto Sans CJK SC"/>
        <family val="2"/>
      </rPr>
      <t xml:space="preserve">ケーブル</t>
    </r>
  </si>
  <si>
    <t xml:space="preserve">Cat6 UTP</t>
  </si>
  <si>
    <t xml:space="preserve">箱</t>
  </si>
  <si>
    <t xml:space="preserve">置き配（資材置場）</t>
  </si>
  <si>
    <t xml:space="preserve">ねじなし電線管</t>
  </si>
  <si>
    <t xml:space="preserve">E19</t>
  </si>
  <si>
    <t xml:space="preserve">本</t>
  </si>
  <si>
    <t xml:space="preserve">E25</t>
  </si>
  <si>
    <t xml:space="preserve">E31</t>
  </si>
  <si>
    <r>
      <rPr>
        <sz val="10"/>
        <rFont val="Yu Gothic"/>
        <family val="0"/>
        <charset val="1"/>
      </rPr>
      <t xml:space="preserve">PF</t>
    </r>
    <r>
      <rPr>
        <sz val="10"/>
        <rFont val="Noto Sans CJK SC"/>
        <family val="2"/>
      </rPr>
      <t xml:space="preserve">管</t>
    </r>
  </si>
  <si>
    <t xml:space="preserve">16mm</t>
  </si>
  <si>
    <t xml:space="preserve">22mm</t>
  </si>
  <si>
    <t xml:space="preserve">個</t>
  </si>
  <si>
    <r>
      <rPr>
        <sz val="10"/>
        <rFont val="Yu Gothic"/>
        <family val="0"/>
        <charset val="1"/>
      </rPr>
      <t xml:space="preserve">VE</t>
    </r>
    <r>
      <rPr>
        <sz val="10"/>
        <rFont val="Noto Sans CJK SC"/>
        <family val="2"/>
      </rPr>
      <t xml:space="preserve">管</t>
    </r>
  </si>
  <si>
    <t xml:space="preserve">枚</t>
  </si>
  <si>
    <r>
      <rPr>
        <sz val="10"/>
        <rFont val="Yu Gothic"/>
        <family val="0"/>
        <charset val="1"/>
      </rPr>
      <t xml:space="preserve">HIVE</t>
    </r>
    <r>
      <rPr>
        <sz val="10"/>
        <rFont val="Noto Sans CJK SC"/>
        <family val="2"/>
      </rPr>
      <t xml:space="preserve">管</t>
    </r>
  </si>
  <si>
    <t xml:space="preserve">28mm</t>
  </si>
  <si>
    <t xml:space="preserve">ノーマルベンド</t>
  </si>
  <si>
    <t xml:space="preserve">束</t>
  </si>
  <si>
    <t xml:space="preserve">カップリング</t>
  </si>
  <si>
    <t xml:space="preserve">台</t>
  </si>
  <si>
    <t xml:space="preserve">ボックスコネクタ</t>
  </si>
  <si>
    <t xml:space="preserve">組</t>
  </si>
  <si>
    <r>
      <rPr>
        <sz val="10"/>
        <rFont val="Yu Gothic"/>
        <family val="0"/>
        <charset val="1"/>
      </rPr>
      <t xml:space="preserve">PF</t>
    </r>
    <r>
      <rPr>
        <sz val="10"/>
        <rFont val="Noto Sans CJK SC"/>
        <family val="2"/>
      </rPr>
      <t xml:space="preserve">コネクタ</t>
    </r>
  </si>
  <si>
    <t xml:space="preserve">袋</t>
  </si>
  <si>
    <t xml:space="preserve">サドル</t>
  </si>
  <si>
    <t xml:space="preserve">缶</t>
  </si>
  <si>
    <t xml:space="preserve">パイラック</t>
  </si>
  <si>
    <t xml:space="preserve">1/2</t>
  </si>
  <si>
    <t xml:space="preserve">kg</t>
  </si>
  <si>
    <t xml:space="preserve">アウトレットボックス</t>
  </si>
  <si>
    <t xml:space="preserve">中形四角 深型</t>
  </si>
  <si>
    <t xml:space="preserve">面</t>
  </si>
  <si>
    <t xml:space="preserve">スイッチボックス</t>
  </si>
  <si>
    <r>
      <rPr>
        <sz val="10"/>
        <rFont val="Yu Gothic"/>
        <family val="0"/>
        <charset val="1"/>
      </rPr>
      <t xml:space="preserve">1</t>
    </r>
    <r>
      <rPr>
        <sz val="10"/>
        <rFont val="Noto Sans CJK SC"/>
        <family val="2"/>
      </rPr>
      <t xml:space="preserve">個用 塗代付</t>
    </r>
  </si>
  <si>
    <t xml:space="preserve">式</t>
  </si>
  <si>
    <t xml:space="preserve">プルボックス</t>
  </si>
  <si>
    <t xml:space="preserve">300×300×200</t>
  </si>
  <si>
    <t xml:space="preserve">埋込スイッチ</t>
  </si>
  <si>
    <r>
      <rPr>
        <sz val="10"/>
        <rFont val="Noto Sans CJK SC"/>
        <family val="2"/>
      </rPr>
      <t xml:space="preserve">片切 </t>
    </r>
    <r>
      <rPr>
        <sz val="10"/>
        <rFont val="Yu Gothic"/>
        <family val="0"/>
        <charset val="1"/>
      </rPr>
      <t xml:space="preserve">3</t>
    </r>
    <r>
      <rPr>
        <sz val="10"/>
        <rFont val="Noto Sans CJK SC"/>
        <family val="2"/>
      </rPr>
      <t xml:space="preserve">路</t>
    </r>
  </si>
  <si>
    <t xml:space="preserve">埋込コンセント</t>
  </si>
  <si>
    <r>
      <rPr>
        <sz val="10"/>
        <rFont val="Yu Gothic"/>
        <family val="0"/>
        <charset val="1"/>
      </rPr>
      <t xml:space="preserve">2</t>
    </r>
    <r>
      <rPr>
        <sz val="10"/>
        <rFont val="Noto Sans CJK SC"/>
        <family val="2"/>
      </rPr>
      <t xml:space="preserve">口 接地付</t>
    </r>
  </si>
  <si>
    <t xml:space="preserve">コンセントプレート</t>
  </si>
  <si>
    <r>
      <rPr>
        <sz val="10"/>
        <rFont val="Yu Gothic"/>
        <family val="0"/>
        <charset val="1"/>
      </rPr>
      <t xml:space="preserve">2</t>
    </r>
    <r>
      <rPr>
        <sz val="10"/>
        <rFont val="Noto Sans CJK SC"/>
        <family val="2"/>
      </rPr>
      <t xml:space="preserve">連用</t>
    </r>
  </si>
  <si>
    <t xml:space="preserve">防水コンセント</t>
  </si>
  <si>
    <r>
      <rPr>
        <sz val="10"/>
        <rFont val="Yu Gothic"/>
        <family val="0"/>
        <charset val="1"/>
      </rPr>
      <t xml:space="preserve">15A </t>
    </r>
    <r>
      <rPr>
        <sz val="10"/>
        <rFont val="Noto Sans CJK SC"/>
        <family val="2"/>
      </rPr>
      <t xml:space="preserve">接地付</t>
    </r>
  </si>
  <si>
    <t xml:space="preserve">絶縁ブッシング</t>
  </si>
  <si>
    <t xml:space="preserve">ケーブルラック</t>
  </si>
  <si>
    <r>
      <rPr>
        <sz val="10"/>
        <rFont val="Yu Gothic"/>
        <family val="0"/>
        <charset val="1"/>
      </rPr>
      <t xml:space="preserve">200mm </t>
    </r>
    <r>
      <rPr>
        <sz val="10"/>
        <rFont val="Noto Sans CJK SC"/>
        <family val="2"/>
      </rPr>
      <t xml:space="preserve">幅</t>
    </r>
  </si>
  <si>
    <t xml:space="preserve">ケーブルラック支持金具</t>
  </si>
  <si>
    <t xml:space="preserve">天吊り用</t>
  </si>
  <si>
    <t xml:space="preserve">全ねじボルト</t>
  </si>
  <si>
    <t xml:space="preserve">W3/8×1m</t>
  </si>
  <si>
    <t xml:space="preserve">インサート</t>
  </si>
  <si>
    <t xml:space="preserve">W3/8</t>
  </si>
  <si>
    <t xml:space="preserve">ナット・ワッシャ</t>
  </si>
  <si>
    <t xml:space="preserve">アンカーボルト</t>
  </si>
  <si>
    <t xml:space="preserve">M8×50</t>
  </si>
  <si>
    <t xml:space="preserve">チャンネル鋼</t>
  </si>
  <si>
    <t xml:space="preserve">C-40×20</t>
  </si>
  <si>
    <t xml:space="preserve">吊りボルト用ハンガー</t>
  </si>
  <si>
    <t xml:space="preserve">住宅用分電盤</t>
  </si>
  <si>
    <r>
      <rPr>
        <sz val="10"/>
        <rFont val="Noto Sans CJK SC"/>
        <family val="2"/>
      </rPr>
      <t xml:space="preserve">主幹</t>
    </r>
    <r>
      <rPr>
        <sz val="10"/>
        <rFont val="Yu Gothic"/>
        <family val="0"/>
        <charset val="1"/>
      </rPr>
      <t xml:space="preserve">50A 20</t>
    </r>
    <r>
      <rPr>
        <sz val="10"/>
        <rFont val="Noto Sans CJK SC"/>
        <family val="2"/>
      </rPr>
      <t xml:space="preserve">回路</t>
    </r>
  </si>
  <si>
    <t xml:space="preserve">配線用遮断器</t>
  </si>
  <si>
    <t xml:space="preserve">3P30A</t>
  </si>
  <si>
    <t xml:space="preserve">漏電遮断器</t>
  </si>
  <si>
    <t xml:space="preserve">3P30A 30mA</t>
  </si>
  <si>
    <t xml:space="preserve">端子台</t>
  </si>
  <si>
    <t xml:space="preserve">20A 12P</t>
  </si>
  <si>
    <t xml:space="preserve">接地端子箱</t>
  </si>
  <si>
    <r>
      <rPr>
        <sz val="10"/>
        <rFont val="Yu Gothic"/>
        <family val="0"/>
        <charset val="1"/>
      </rPr>
      <t xml:space="preserve">D</t>
    </r>
    <r>
      <rPr>
        <sz val="10"/>
        <rFont val="Noto Sans CJK SC"/>
        <family val="2"/>
      </rPr>
      <t xml:space="preserve">種用</t>
    </r>
  </si>
  <si>
    <r>
      <rPr>
        <sz val="10"/>
        <rFont val="Yu Gothic"/>
        <family val="0"/>
        <charset val="1"/>
      </rPr>
      <t xml:space="preserve">LED</t>
    </r>
    <r>
      <rPr>
        <sz val="10"/>
        <rFont val="Noto Sans CJK SC"/>
        <family val="2"/>
      </rPr>
      <t xml:space="preserve">ベースライト</t>
    </r>
  </si>
  <si>
    <r>
      <rPr>
        <sz val="10"/>
        <rFont val="Yu Gothic"/>
        <family val="0"/>
        <charset val="1"/>
      </rPr>
      <t xml:space="preserve">40</t>
    </r>
    <r>
      <rPr>
        <sz val="10"/>
        <rFont val="Noto Sans CJK SC"/>
        <family val="2"/>
      </rPr>
      <t xml:space="preserve">形 逆富士</t>
    </r>
  </si>
  <si>
    <r>
      <rPr>
        <sz val="10"/>
        <rFont val="Yu Gothic"/>
        <family val="0"/>
        <charset val="1"/>
      </rPr>
      <t xml:space="preserve">LED</t>
    </r>
    <r>
      <rPr>
        <sz val="10"/>
        <rFont val="Noto Sans CJK SC"/>
        <family val="2"/>
      </rPr>
      <t xml:space="preserve">ダウンライト</t>
    </r>
  </si>
  <si>
    <r>
      <rPr>
        <sz val="10"/>
        <rFont val="Yu Gothic"/>
        <family val="0"/>
        <charset val="1"/>
      </rPr>
      <t xml:space="preserve">φ100 </t>
    </r>
    <r>
      <rPr>
        <sz val="10"/>
        <rFont val="Noto Sans CJK SC"/>
        <family val="2"/>
      </rPr>
      <t xml:space="preserve">電球色</t>
    </r>
  </si>
  <si>
    <t xml:space="preserve">非常用照明</t>
  </si>
  <si>
    <r>
      <rPr>
        <sz val="10"/>
        <rFont val="Yu Gothic"/>
        <family val="0"/>
        <charset val="1"/>
      </rPr>
      <t xml:space="preserve">30</t>
    </r>
    <r>
      <rPr>
        <sz val="10"/>
        <rFont val="Noto Sans CJK SC"/>
        <family val="2"/>
      </rPr>
      <t xml:space="preserve">分形</t>
    </r>
  </si>
  <si>
    <t xml:space="preserve">ビニルテープ</t>
  </si>
  <si>
    <r>
      <rPr>
        <sz val="10"/>
        <rFont val="Yu Gothic"/>
        <family val="0"/>
        <charset val="1"/>
      </rPr>
      <t xml:space="preserve">19mm </t>
    </r>
    <r>
      <rPr>
        <sz val="10"/>
        <rFont val="Noto Sans CJK SC"/>
        <family val="2"/>
      </rPr>
      <t xml:space="preserve">黒</t>
    </r>
  </si>
  <si>
    <t xml:space="preserve">自己融着テープ</t>
  </si>
  <si>
    <t xml:space="preserve">19mm</t>
  </si>
  <si>
    <t xml:space="preserve">圧着端子</t>
  </si>
  <si>
    <t xml:space="preserve">R5.5-4</t>
  </si>
  <si>
    <t xml:space="preserve">圧着スリーブ</t>
  </si>
  <si>
    <t xml:space="preserve">リングスリーブ 中</t>
  </si>
  <si>
    <t xml:space="preserve">差込形コネクタ</t>
  </si>
  <si>
    <r>
      <rPr>
        <sz val="10"/>
        <rFont val="Yu Gothic"/>
        <family val="0"/>
        <charset val="1"/>
      </rPr>
      <t xml:space="preserve">3</t>
    </r>
    <r>
      <rPr>
        <sz val="10"/>
        <rFont val="Noto Sans CJK SC"/>
        <family val="2"/>
      </rPr>
      <t xml:space="preserve">本用</t>
    </r>
  </si>
  <si>
    <t xml:space="preserve">ステップル</t>
  </si>
  <si>
    <r>
      <rPr>
        <sz val="10"/>
        <rFont val="Yu Gothic"/>
        <family val="0"/>
        <charset val="1"/>
      </rPr>
      <t xml:space="preserve">1.6×2C</t>
    </r>
    <r>
      <rPr>
        <sz val="10"/>
        <rFont val="Noto Sans CJK SC"/>
        <family val="2"/>
      </rPr>
      <t xml:space="preserve">用</t>
    </r>
  </si>
  <si>
    <t xml:space="preserve">インシュロック</t>
  </si>
  <si>
    <t xml:space="preserve">200mm</t>
  </si>
  <si>
    <t xml:space="preserve">マーキングチューブ</t>
  </si>
  <si>
    <t xml:space="preserve">ホワイト</t>
  </si>
  <si>
    <t xml:space="preserve">配線マーカー</t>
  </si>
  <si>
    <t xml:space="preserve">数字セット</t>
  </si>
  <si>
    <t xml:space="preserve">ウエス</t>
  </si>
  <si>
    <t xml:space="preserve">—</t>
  </si>
  <si>
    <r>
      <rPr>
        <sz val="9"/>
        <color rgb="FF6B7280"/>
        <rFont val="Noto Sans CJK SC"/>
        <family val="2"/>
      </rPr>
      <t xml:space="preserve">同じ品名で規格違いがある場合も、それぞれ</t>
    </r>
    <r>
      <rPr>
        <sz val="9"/>
        <color rgb="FF6B7280"/>
        <rFont val="Yu Gothic"/>
        <family val="0"/>
        <charset val="1"/>
      </rPr>
      <t xml:space="preserve">1</t>
    </r>
    <r>
      <rPr>
        <sz val="9"/>
        <color rgb="FF6B7280"/>
        <rFont val="Noto Sans CJK SC"/>
        <family val="2"/>
      </rPr>
      <t xml:space="preserve">行ずつ登録してください。資材請求書の単価は「品名」と「規格・型番」の両方が一致したときに自動で入ります。</t>
    </r>
  </si>
  <si>
    <r>
      <rPr>
        <b val="true"/>
        <sz val="11"/>
        <color rgb="FF3A2A18"/>
        <rFont val="Noto Sans CJK SC"/>
        <family val="2"/>
      </rPr>
      <t xml:space="preserve">記入例（この</t>
    </r>
    <r>
      <rPr>
        <b val="true"/>
        <sz val="11"/>
        <color rgb="FF3A2A18"/>
        <rFont val="Yu Gothic"/>
        <family val="0"/>
        <charset val="1"/>
      </rPr>
      <t xml:space="preserve">6</t>
    </r>
    <r>
      <rPr>
        <b val="true"/>
        <sz val="11"/>
        <color rgb="FF3A2A18"/>
        <rFont val="Noto Sans CJK SC"/>
        <family val="2"/>
      </rPr>
      <t xml:space="preserve">行を参考に、資材請求書シートへ入力してください）</t>
    </r>
  </si>
  <si>
    <r>
      <rPr>
        <sz val="10"/>
        <rFont val="Yu Gothic"/>
        <family val="0"/>
        <charset val="1"/>
      </rPr>
      <t xml:space="preserve">3</t>
    </r>
    <r>
      <rPr>
        <sz val="10"/>
        <rFont val="Noto Sans CJK SC"/>
        <family val="2"/>
      </rPr>
      <t xml:space="preserve">階 電灯回路用</t>
    </r>
  </si>
  <si>
    <t xml:space="preserve">エアコン専用回路</t>
  </si>
  <si>
    <t xml:space="preserve">接地極付を指定</t>
  </si>
  <si>
    <t xml:space="preserve">※マスタと品名・規格が逆。単価は手入力になります</t>
  </si>
  <si>
    <r>
      <rPr>
        <sz val="9"/>
        <color rgb="FF6B7280"/>
        <rFont val="Noto Sans CJK SC"/>
        <family val="2"/>
      </rPr>
      <t xml:space="preserve">「</t>
    </r>
    <r>
      <rPr>
        <sz val="9"/>
        <color rgb="FF6B7280"/>
        <rFont val="Yu Gothic"/>
        <family val="0"/>
        <charset val="1"/>
      </rPr>
      <t xml:space="preserve">No</t>
    </r>
    <r>
      <rPr>
        <sz val="9"/>
        <color rgb="FF6B7280"/>
        <rFont val="Noto Sans CJK SC"/>
        <family val="2"/>
      </rPr>
      <t xml:space="preserve">」「単位」「単価」「金額」は本来は自動計算です。ここでは見本として値を直接入れています。</t>
    </r>
    <r>
      <rPr>
        <sz val="9"/>
        <color rgb="FF6B7280"/>
        <rFont val="Yu Gothic"/>
        <family val="0"/>
        <charset val="1"/>
      </rPr>
      <t xml:space="preserve">6</t>
    </r>
    <r>
      <rPr>
        <sz val="9"/>
        <color rgb="FF6B7280"/>
        <rFont val="Noto Sans CJK SC"/>
        <family val="2"/>
      </rPr>
      <t xml:space="preserve">行目のように、品名と規格が資材マスタと一致しないと単価は自動では入りません。その場合は単価を直接入力してください。</t>
    </r>
  </si>
</sst>
</file>

<file path=xl/styles.xml><?xml version="1.0" encoding="utf-8"?>
<styleSheet xmlns="http://schemas.openxmlformats.org/spreadsheetml/2006/main">
  <numFmts count="5">
    <numFmt numFmtId="164" formatCode="General"/>
    <numFmt numFmtId="165" formatCode="yyyy/m/d"/>
    <numFmt numFmtId="166" formatCode="#,##0.##"/>
    <numFmt numFmtId="167" formatCode="#,##0"/>
    <numFmt numFmtId="168" formatCode="0%"/>
  </numFmts>
  <fonts count="20">
    <font>
      <sz val="11"/>
      <color theme="1"/>
      <name val="Calibri"/>
      <family val="2"/>
      <charset val="1"/>
    </font>
    <font>
      <sz val="10"/>
      <name val="Arial"/>
      <family val="0"/>
    </font>
    <font>
      <sz val="10"/>
      <name val="Arial"/>
      <family val="0"/>
    </font>
    <font>
      <sz val="10"/>
      <name val="Arial"/>
      <family val="0"/>
    </font>
    <font>
      <b val="true"/>
      <sz val="16"/>
      <color rgb="FF3A2A18"/>
      <name val="Noto Sans CJK SC"/>
      <family val="2"/>
    </font>
    <font>
      <b val="true"/>
      <sz val="16"/>
      <color rgb="FF3A2A18"/>
      <name val="Yu Gothic"/>
      <family val="0"/>
      <charset val="1"/>
    </font>
    <font>
      <sz val="9"/>
      <color rgb="FF6B7280"/>
      <name val="Noto Sans CJK SC"/>
      <family val="2"/>
    </font>
    <font>
      <sz val="9"/>
      <color rgb="FF6B7280"/>
      <name val="Yu Gothic"/>
      <family val="0"/>
      <charset val="1"/>
    </font>
    <font>
      <b val="true"/>
      <sz val="11"/>
      <color rgb="FF3A2A18"/>
      <name val="Noto Sans CJK SC"/>
      <family val="2"/>
    </font>
    <font>
      <b val="true"/>
      <sz val="10"/>
      <name val="Noto Sans CJK SC"/>
      <family val="2"/>
    </font>
    <font>
      <sz val="10"/>
      <name val="Noto Sans CJK SC"/>
      <family val="2"/>
    </font>
    <font>
      <sz val="10"/>
      <name val="Yu Gothic"/>
      <family val="0"/>
      <charset val="1"/>
    </font>
    <font>
      <b val="true"/>
      <sz val="10"/>
      <name val="Yu Gothic"/>
      <family val="0"/>
      <charset val="1"/>
    </font>
    <font>
      <b val="true"/>
      <sz val="17"/>
      <color rgb="FF3A2A18"/>
      <name val="Noto Sans CJK SC"/>
      <family val="2"/>
    </font>
    <font>
      <b val="true"/>
      <sz val="9.5"/>
      <color rgb="FF374151"/>
      <name val="Noto Sans CJK SC"/>
      <family val="2"/>
    </font>
    <font>
      <b val="true"/>
      <sz val="9.5"/>
      <color rgb="FF374151"/>
      <name val="Yu Gothic"/>
      <family val="0"/>
      <charset val="1"/>
    </font>
    <font>
      <b val="true"/>
      <sz val="9.5"/>
      <color rgb="FF1F2937"/>
      <name val="Yu Gothic"/>
      <family val="0"/>
      <charset val="1"/>
    </font>
    <font>
      <b val="true"/>
      <sz val="9.5"/>
      <color rgb="FF1F2937"/>
      <name val="Noto Sans CJK SC"/>
      <family val="2"/>
    </font>
    <font>
      <b val="true"/>
      <sz val="12"/>
      <name val="Yu Gothic"/>
      <family val="0"/>
      <charset val="1"/>
    </font>
    <font>
      <b val="true"/>
      <sz val="11"/>
      <color rgb="FF3A2A18"/>
      <name val="Yu Gothic"/>
      <family val="0"/>
      <charset val="1"/>
    </font>
  </fonts>
  <fills count="6">
    <fill>
      <patternFill patternType="none"/>
    </fill>
    <fill>
      <patternFill patternType="gray125"/>
    </fill>
    <fill>
      <patternFill patternType="solid">
        <fgColor rgb="FFF2F5F9"/>
        <bgColor rgb="FFF7F9FC"/>
      </patternFill>
    </fill>
    <fill>
      <patternFill patternType="solid">
        <fgColor rgb="FFFFFFFF"/>
        <bgColor rgb="FFF7F9FC"/>
      </patternFill>
    </fill>
    <fill>
      <patternFill patternType="solid">
        <fgColor rgb="FFE4E9F0"/>
        <bgColor rgb="FFF2F5F9"/>
      </patternFill>
    </fill>
    <fill>
      <patternFill patternType="solid">
        <fgColor rgb="FFF7F9FC"/>
        <bgColor rgb="FFF2F5F9"/>
      </patternFill>
    </fill>
  </fills>
  <borders count="25">
    <border diagonalUp="false" diagonalDown="false">
      <left/>
      <right/>
      <top/>
      <bottom/>
      <diagonal/>
    </border>
    <border diagonalUp="false" diagonalDown="false">
      <left/>
      <right/>
      <top/>
      <bottom style="medium">
        <color rgb="FF374151"/>
      </bottom>
      <diagonal/>
    </border>
    <border diagonalUp="false" diagonalDown="false">
      <left style="medium">
        <color rgb="FF374151"/>
      </left>
      <right style="thin">
        <color rgb="FF6B7280"/>
      </right>
      <top style="medium">
        <color rgb="FF374151"/>
      </top>
      <bottom style="thin">
        <color rgb="FF6B7280"/>
      </bottom>
      <diagonal/>
    </border>
    <border diagonalUp="false" diagonalDown="false">
      <left style="thin">
        <color rgb="FF6B7280"/>
      </left>
      <right style="thin">
        <color rgb="FF6B7280"/>
      </right>
      <top style="medium">
        <color rgb="FF374151"/>
      </top>
      <bottom style="thin">
        <color rgb="FF6B7280"/>
      </bottom>
      <diagonal/>
    </border>
    <border diagonalUp="false" diagonalDown="false">
      <left style="thin">
        <color rgb="FF6B7280"/>
      </left>
      <right style="medium">
        <color rgb="FF374151"/>
      </right>
      <top style="medium">
        <color rgb="FF374151"/>
      </top>
      <bottom style="thin">
        <color rgb="FF6B7280"/>
      </bottom>
      <diagonal/>
    </border>
    <border diagonalUp="false" diagonalDown="false">
      <left style="medium">
        <color rgb="FF374151"/>
      </left>
      <right style="thin">
        <color rgb="FF6B7280"/>
      </right>
      <top style="thin">
        <color rgb="FF6B7280"/>
      </top>
      <bottom style="thin">
        <color rgb="FF6B7280"/>
      </bottom>
      <diagonal/>
    </border>
    <border diagonalUp="false" diagonalDown="false">
      <left style="thin">
        <color rgb="FF6B7280"/>
      </left>
      <right style="thin">
        <color rgb="FF6B7280"/>
      </right>
      <top style="thin">
        <color rgb="FF6B7280"/>
      </top>
      <bottom style="thin">
        <color rgb="FF6B7280"/>
      </bottom>
      <diagonal/>
    </border>
    <border diagonalUp="false" diagonalDown="false">
      <left style="thin">
        <color rgb="FF6B7280"/>
      </left>
      <right style="medium">
        <color rgb="FF374151"/>
      </right>
      <top style="thin">
        <color rgb="FF6B7280"/>
      </top>
      <bottom style="thin">
        <color rgb="FF6B7280"/>
      </bottom>
      <diagonal/>
    </border>
    <border diagonalUp="false" diagonalDown="false">
      <left style="medium">
        <color rgb="FF374151"/>
      </left>
      <right style="thin">
        <color rgb="FF6B7280"/>
      </right>
      <top style="thin">
        <color rgb="FF6B7280"/>
      </top>
      <bottom style="medium">
        <color rgb="FF374151"/>
      </bottom>
      <diagonal/>
    </border>
    <border diagonalUp="false" diagonalDown="false">
      <left style="thin">
        <color rgb="FF6B7280"/>
      </left>
      <right style="thin">
        <color rgb="FF6B7280"/>
      </right>
      <top style="thin">
        <color rgb="FF6B7280"/>
      </top>
      <bottom style="medium">
        <color rgb="FF374151"/>
      </bottom>
      <diagonal/>
    </border>
    <border diagonalUp="false" diagonalDown="false">
      <left style="thin">
        <color rgb="FF6B7280"/>
      </left>
      <right style="medium">
        <color rgb="FF374151"/>
      </right>
      <top style="thin">
        <color rgb="FF6B7280"/>
      </top>
      <bottom style="medium">
        <color rgb="FF374151"/>
      </bottom>
      <diagonal/>
    </border>
    <border diagonalUp="false" diagonalDown="false">
      <left style="medium">
        <color rgb="FF374151"/>
      </left>
      <right style="thin">
        <color rgb="FF6B7280"/>
      </right>
      <top style="medium">
        <color rgb="FF374151"/>
      </top>
      <bottom style="medium">
        <color rgb="FF374151"/>
      </bottom>
      <diagonal/>
    </border>
    <border diagonalUp="false" diagonalDown="false">
      <left style="thin">
        <color rgb="FF6B7280"/>
      </left>
      <right style="thin">
        <color rgb="FF6B7280"/>
      </right>
      <top style="medium">
        <color rgb="FF374151"/>
      </top>
      <bottom style="medium">
        <color rgb="FF374151"/>
      </bottom>
      <diagonal/>
    </border>
    <border diagonalUp="false" diagonalDown="false">
      <left style="thin">
        <color rgb="FF6B7280"/>
      </left>
      <right style="medium">
        <color rgb="FF374151"/>
      </right>
      <top style="medium">
        <color rgb="FF374151"/>
      </top>
      <bottom style="medium">
        <color rgb="FF374151"/>
      </bottom>
      <diagonal/>
    </border>
    <border diagonalUp="false" diagonalDown="false">
      <left style="medium">
        <color rgb="FF374151"/>
      </left>
      <right style="hair">
        <color rgb="FF9AA3B0"/>
      </right>
      <top style="hair">
        <color rgb="FF9AA3B0"/>
      </top>
      <bottom style="hair">
        <color rgb="FF9AA3B0"/>
      </bottom>
      <diagonal/>
    </border>
    <border diagonalUp="false" diagonalDown="false">
      <left style="hair">
        <color rgb="FF9AA3B0"/>
      </left>
      <right style="hair">
        <color rgb="FF9AA3B0"/>
      </right>
      <top style="hair">
        <color rgb="FF9AA3B0"/>
      </top>
      <bottom style="hair">
        <color rgb="FF9AA3B0"/>
      </bottom>
      <diagonal/>
    </border>
    <border diagonalUp="false" diagonalDown="false">
      <left style="hair">
        <color rgb="FF9AA3B0"/>
      </left>
      <right style="medium">
        <color rgb="FF374151"/>
      </right>
      <top style="hair">
        <color rgb="FF9AA3B0"/>
      </top>
      <bottom style="hair">
        <color rgb="FF9AA3B0"/>
      </bottom>
      <diagonal/>
    </border>
    <border diagonalUp="false" diagonalDown="false">
      <left style="medium">
        <color rgb="FF374151"/>
      </left>
      <right style="hair">
        <color rgb="FF9AA3B0"/>
      </right>
      <top style="hair">
        <color rgb="FF9AA3B0"/>
      </top>
      <bottom style="medium">
        <color rgb="FF374151"/>
      </bottom>
      <diagonal/>
    </border>
    <border diagonalUp="false" diagonalDown="false">
      <left style="hair">
        <color rgb="FF9AA3B0"/>
      </left>
      <right style="hair">
        <color rgb="FF9AA3B0"/>
      </right>
      <top style="hair">
        <color rgb="FF9AA3B0"/>
      </top>
      <bottom style="medium">
        <color rgb="FF374151"/>
      </bottom>
      <diagonal/>
    </border>
    <border diagonalUp="false" diagonalDown="false">
      <left style="hair">
        <color rgb="FF9AA3B0"/>
      </left>
      <right style="medium">
        <color rgb="FF374151"/>
      </right>
      <top style="hair">
        <color rgb="FF9AA3B0"/>
      </top>
      <bottom style="medium">
        <color rgb="FF374151"/>
      </bottom>
      <diagonal/>
    </border>
    <border diagonalUp="false" diagonalDown="false">
      <left style="medium">
        <color rgb="FF374151"/>
      </left>
      <right style="medium">
        <color rgb="FF374151"/>
      </right>
      <top style="medium">
        <color rgb="FF374151"/>
      </top>
      <bottom style="thin">
        <color rgb="FF6B7280"/>
      </bottom>
      <diagonal/>
    </border>
    <border diagonalUp="false" diagonalDown="false">
      <left style="medium">
        <color rgb="FF374151"/>
      </left>
      <right style="medium">
        <color rgb="FF374151"/>
      </right>
      <top style="thin">
        <color rgb="FF6B7280"/>
      </top>
      <bottom style="medium">
        <color rgb="FF374151"/>
      </bottom>
      <diagonal/>
    </border>
    <border diagonalUp="false" diagonalDown="false">
      <left style="medium">
        <color rgb="FF374151"/>
      </left>
      <right style="medium">
        <color rgb="FF374151"/>
      </right>
      <top style="medium">
        <color rgb="FF374151"/>
      </top>
      <bottom style="medium">
        <color rgb="FF374151"/>
      </bottom>
      <diagonal/>
    </border>
    <border diagonalUp="false" diagonalDown="false">
      <left style="medium">
        <color rgb="FF374151"/>
      </left>
      <right style="medium">
        <color rgb="FF374151"/>
      </right>
      <top style="hair">
        <color rgb="FF9AA3B0"/>
      </top>
      <bottom style="hair">
        <color rgb="FF9AA3B0"/>
      </bottom>
      <diagonal/>
    </border>
    <border diagonalUp="false" diagonalDown="false">
      <left style="medium">
        <color rgb="FF374151"/>
      </left>
      <right style="medium">
        <color rgb="FF374151"/>
      </right>
      <top style="hair">
        <color rgb="FF9AA3B0"/>
      </top>
      <bottom style="medium">
        <color rgb="FF374151"/>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true" applyProtection="false">
      <alignment horizontal="left" vertical="top" textRotation="0" wrapText="tru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true" applyProtection="false">
      <alignment horizontal="left" vertical="top" textRotation="0" wrapText="true" indent="0" shrinkToFit="false"/>
      <protection locked="true" hidden="false"/>
    </xf>
    <xf numFmtId="164" fontId="13" fillId="0" borderId="1" xfId="0" applyFont="true" applyBorder="true" applyAlignment="true" applyProtection="false">
      <alignment horizontal="center" vertical="center" textRotation="0" wrapText="false" indent="0" shrinkToFit="false"/>
      <protection locked="true" hidden="false"/>
    </xf>
    <xf numFmtId="164" fontId="14" fillId="2" borderId="2" xfId="0" applyFont="true" applyBorder="true" applyAlignment="true" applyProtection="false">
      <alignment horizontal="center" vertical="center" textRotation="0" wrapText="false" indent="0" shrinkToFit="false"/>
      <protection locked="true" hidden="false"/>
    </xf>
    <xf numFmtId="164" fontId="11" fillId="3" borderId="3" xfId="0" applyFont="true" applyBorder="true" applyAlignment="true" applyProtection="false">
      <alignment horizontal="center" vertical="center" textRotation="0" wrapText="false" indent="0" shrinkToFit="false"/>
      <protection locked="true" hidden="false"/>
    </xf>
    <xf numFmtId="164" fontId="14" fillId="2" borderId="3" xfId="0" applyFont="true" applyBorder="true" applyAlignment="true" applyProtection="false">
      <alignment horizontal="center" vertical="center" textRotation="0" wrapText="false" indent="0" shrinkToFit="false"/>
      <protection locked="true" hidden="false"/>
    </xf>
    <xf numFmtId="165" fontId="11" fillId="3" borderId="3" xfId="0" applyFont="true" applyBorder="true" applyAlignment="true" applyProtection="false">
      <alignment horizontal="center" vertical="center" textRotation="0" wrapText="false" indent="0" shrinkToFit="false"/>
      <protection locked="true" hidden="false"/>
    </xf>
    <xf numFmtId="165" fontId="11" fillId="3" borderId="4" xfId="0" applyFont="true" applyBorder="true" applyAlignment="true" applyProtection="false">
      <alignment horizontal="center" vertical="center" textRotation="0" wrapText="false" indent="0" shrinkToFit="false"/>
      <protection locked="true" hidden="false"/>
    </xf>
    <xf numFmtId="164" fontId="14" fillId="2" borderId="5" xfId="0" applyFont="true" applyBorder="true" applyAlignment="true" applyProtection="false">
      <alignment horizontal="center" vertical="center" textRotation="0" wrapText="false" indent="0" shrinkToFit="false"/>
      <protection locked="true" hidden="false"/>
    </xf>
    <xf numFmtId="164" fontId="11" fillId="3" borderId="6" xfId="0" applyFont="true" applyBorder="true" applyAlignment="true" applyProtection="false">
      <alignment horizontal="left" vertical="center" textRotation="0" wrapText="false" indent="0" shrinkToFit="false"/>
      <protection locked="true" hidden="false"/>
    </xf>
    <xf numFmtId="164" fontId="14" fillId="2" borderId="6" xfId="0" applyFont="true" applyBorder="true" applyAlignment="true" applyProtection="false">
      <alignment horizontal="center" vertical="center" textRotation="0" wrapText="false" indent="0" shrinkToFit="false"/>
      <protection locked="true" hidden="false"/>
    </xf>
    <xf numFmtId="164" fontId="10" fillId="3" borderId="7" xfId="0" applyFont="true" applyBorder="true" applyAlignment="true" applyProtection="false">
      <alignment horizontal="center" vertical="center" textRotation="0" wrapText="false" indent="0" shrinkToFit="false"/>
      <protection locked="true" hidden="false"/>
    </xf>
    <xf numFmtId="164" fontId="11" fillId="3" borderId="7" xfId="0" applyFont="true" applyBorder="true" applyAlignment="true" applyProtection="false">
      <alignment horizontal="left" vertical="center" textRotation="0" wrapText="false" indent="0" shrinkToFit="false"/>
      <protection locked="true" hidden="false"/>
    </xf>
    <xf numFmtId="164" fontId="14" fillId="2" borderId="8" xfId="0" applyFont="true" applyBorder="true" applyAlignment="true" applyProtection="false">
      <alignment horizontal="center" vertical="center" textRotation="0" wrapText="false" indent="0" shrinkToFit="false"/>
      <protection locked="true" hidden="false"/>
    </xf>
    <xf numFmtId="164" fontId="11" fillId="3" borderId="9" xfId="0" applyFont="true" applyBorder="true" applyAlignment="true" applyProtection="false">
      <alignment horizontal="left" vertical="center" textRotation="0" wrapText="false" indent="0" shrinkToFit="false"/>
      <protection locked="true" hidden="false"/>
    </xf>
    <xf numFmtId="164" fontId="14" fillId="2" borderId="9" xfId="0" applyFont="true" applyBorder="true" applyAlignment="true" applyProtection="false">
      <alignment horizontal="center" vertical="center" textRotation="0" wrapText="false" indent="0" shrinkToFit="false"/>
      <protection locked="true" hidden="false"/>
    </xf>
    <xf numFmtId="164" fontId="11" fillId="3" borderId="10" xfId="0" applyFont="true" applyBorder="true" applyAlignment="true" applyProtection="false">
      <alignment horizontal="left" vertical="center" textRotation="0" wrapText="false" indent="0" shrinkToFit="false"/>
      <protection locked="true" hidden="false"/>
    </xf>
    <xf numFmtId="164" fontId="16" fillId="4" borderId="11" xfId="0" applyFont="true" applyBorder="true" applyAlignment="true" applyProtection="false">
      <alignment horizontal="center" vertical="center" textRotation="0" wrapText="true" indent="0" shrinkToFit="false"/>
      <protection locked="true" hidden="false"/>
    </xf>
    <xf numFmtId="164" fontId="17" fillId="4" borderId="12" xfId="0" applyFont="true" applyBorder="true" applyAlignment="true" applyProtection="false">
      <alignment horizontal="center" vertical="center" textRotation="0" wrapText="true" indent="0" shrinkToFit="false"/>
      <protection locked="true" hidden="false"/>
    </xf>
    <xf numFmtId="164" fontId="17" fillId="4" borderId="13" xfId="0" applyFont="true" applyBorder="true" applyAlignment="true" applyProtection="false">
      <alignment horizontal="center" vertical="center" textRotation="0" wrapText="true" indent="0" shrinkToFit="false"/>
      <protection locked="true" hidden="false"/>
    </xf>
    <xf numFmtId="164" fontId="11" fillId="5" borderId="14" xfId="0" applyFont="true" applyBorder="true" applyAlignment="true" applyProtection="false">
      <alignment horizontal="center" vertical="center" textRotation="0" wrapText="false" indent="0" shrinkToFit="false"/>
      <protection locked="true" hidden="false"/>
    </xf>
    <xf numFmtId="164" fontId="11" fillId="3" borderId="15" xfId="0" applyFont="true" applyBorder="true" applyAlignment="true" applyProtection="false">
      <alignment horizontal="left" vertical="center" textRotation="0" wrapText="false" indent="0" shrinkToFit="false"/>
      <protection locked="true" hidden="false"/>
    </xf>
    <xf numFmtId="166" fontId="11" fillId="3" borderId="15" xfId="0" applyFont="true" applyBorder="true" applyAlignment="true" applyProtection="false">
      <alignment horizontal="right" vertical="center" textRotation="0" wrapText="false" indent="0" shrinkToFit="false"/>
      <protection locked="true" hidden="false"/>
    </xf>
    <xf numFmtId="164" fontId="11" fillId="5" borderId="15" xfId="0" applyFont="true" applyBorder="true" applyAlignment="true" applyProtection="false">
      <alignment horizontal="center" vertical="center" textRotation="0" wrapText="false" indent="0" shrinkToFit="false"/>
      <protection locked="true" hidden="false"/>
    </xf>
    <xf numFmtId="167" fontId="11" fillId="3" borderId="15" xfId="0" applyFont="true" applyBorder="true" applyAlignment="true" applyProtection="false">
      <alignment horizontal="right" vertical="center" textRotation="0" wrapText="false" indent="0" shrinkToFit="false"/>
      <protection locked="true" hidden="false"/>
    </xf>
    <xf numFmtId="167" fontId="11" fillId="5" borderId="15" xfId="0" applyFont="true" applyBorder="true" applyAlignment="true" applyProtection="false">
      <alignment horizontal="right" vertical="center" textRotation="0" wrapText="false" indent="0" shrinkToFit="false"/>
      <protection locked="true" hidden="false"/>
    </xf>
    <xf numFmtId="164" fontId="11" fillId="3" borderId="16" xfId="0" applyFont="true" applyBorder="true" applyAlignment="true" applyProtection="false">
      <alignment horizontal="left" vertical="center" textRotation="0" wrapText="false" indent="0" shrinkToFit="false"/>
      <protection locked="true" hidden="false"/>
    </xf>
    <xf numFmtId="164" fontId="11" fillId="5" borderId="17" xfId="0" applyFont="true" applyBorder="true" applyAlignment="true" applyProtection="false">
      <alignment horizontal="center" vertical="center" textRotation="0" wrapText="false" indent="0" shrinkToFit="false"/>
      <protection locked="true" hidden="false"/>
    </xf>
    <xf numFmtId="164" fontId="11" fillId="3" borderId="18" xfId="0" applyFont="true" applyBorder="true" applyAlignment="true" applyProtection="false">
      <alignment horizontal="left" vertical="center" textRotation="0" wrapText="false" indent="0" shrinkToFit="false"/>
      <protection locked="true" hidden="false"/>
    </xf>
    <xf numFmtId="166" fontId="11" fillId="3" borderId="18" xfId="0" applyFont="true" applyBorder="true" applyAlignment="true" applyProtection="false">
      <alignment horizontal="right" vertical="center" textRotation="0" wrapText="false" indent="0" shrinkToFit="false"/>
      <protection locked="true" hidden="false"/>
    </xf>
    <xf numFmtId="164" fontId="11" fillId="5" borderId="18" xfId="0" applyFont="true" applyBorder="true" applyAlignment="true" applyProtection="false">
      <alignment horizontal="center" vertical="center" textRotation="0" wrapText="false" indent="0" shrinkToFit="false"/>
      <protection locked="true" hidden="false"/>
    </xf>
    <xf numFmtId="167" fontId="11" fillId="3" borderId="18" xfId="0" applyFont="true" applyBorder="true" applyAlignment="true" applyProtection="false">
      <alignment horizontal="right" vertical="center" textRotation="0" wrapText="false" indent="0" shrinkToFit="false"/>
      <protection locked="true" hidden="false"/>
    </xf>
    <xf numFmtId="167" fontId="11" fillId="5" borderId="18" xfId="0" applyFont="true" applyBorder="true" applyAlignment="true" applyProtection="false">
      <alignment horizontal="right" vertical="center" textRotation="0" wrapText="false" indent="0" shrinkToFit="false"/>
      <protection locked="true" hidden="false"/>
    </xf>
    <xf numFmtId="164" fontId="11" fillId="3" borderId="19" xfId="0" applyFont="true" applyBorder="true" applyAlignment="true" applyProtection="false">
      <alignment horizontal="left" vertical="center" textRotation="0" wrapText="false" indent="0" shrinkToFit="false"/>
      <protection locked="true" hidden="false"/>
    </xf>
    <xf numFmtId="167" fontId="12" fillId="5" borderId="3" xfId="0" applyFont="true" applyBorder="true" applyAlignment="true" applyProtection="false">
      <alignment horizontal="right" vertical="center" textRotation="0" wrapText="false" indent="0" shrinkToFit="false"/>
      <protection locked="true" hidden="false"/>
    </xf>
    <xf numFmtId="164" fontId="11" fillId="5" borderId="4" xfId="0" applyFont="true" applyBorder="true" applyAlignment="true" applyProtection="false">
      <alignment horizontal="center" vertical="center" textRotation="0" wrapText="false" indent="0" shrinkToFit="false"/>
      <protection locked="true" hidden="false"/>
    </xf>
    <xf numFmtId="164" fontId="11" fillId="3" borderId="6" xfId="0" applyFont="true" applyBorder="true" applyAlignment="true" applyProtection="false">
      <alignment horizontal="center" vertical="center" textRotation="0" wrapText="false" indent="0" shrinkToFit="false"/>
      <protection locked="true" hidden="false"/>
    </xf>
    <xf numFmtId="167" fontId="12" fillId="5" borderId="6" xfId="0" applyFont="true" applyBorder="true" applyAlignment="true" applyProtection="false">
      <alignment horizontal="right" vertical="center" textRotation="0" wrapText="false" indent="0" shrinkToFit="false"/>
      <protection locked="true" hidden="false"/>
    </xf>
    <xf numFmtId="164" fontId="0" fillId="5" borderId="7" xfId="0" applyFont="false" applyBorder="true" applyAlignment="false" applyProtection="false">
      <alignment horizontal="general" vertical="bottom" textRotation="0" wrapText="false" indent="0" shrinkToFit="false"/>
      <protection locked="true" hidden="false"/>
    </xf>
    <xf numFmtId="167" fontId="18" fillId="2" borderId="9" xfId="0" applyFont="true" applyBorder="true" applyAlignment="true" applyProtection="false">
      <alignment horizontal="right" vertical="center" textRotation="0" wrapText="false" indent="0" shrinkToFit="false"/>
      <protection locked="true" hidden="false"/>
    </xf>
    <xf numFmtId="164" fontId="0" fillId="2" borderId="10" xfId="0" applyFont="false" applyBorder="true" applyAlignment="false" applyProtection="false">
      <alignment horizontal="general" vertical="bottom" textRotation="0" wrapText="false" indent="0" shrinkToFit="false"/>
      <protection locked="true" hidden="false"/>
    </xf>
    <xf numFmtId="164" fontId="14" fillId="2" borderId="20" xfId="0" applyFont="true" applyBorder="true" applyAlignment="true" applyProtection="false">
      <alignment horizontal="center" vertical="center" textRotation="0" wrapText="false" indent="0" shrinkToFit="false"/>
      <protection locked="true" hidden="false"/>
    </xf>
    <xf numFmtId="164" fontId="11" fillId="3" borderId="21" xfId="0" applyFont="true" applyBorder="true" applyAlignment="true" applyProtection="false">
      <alignment horizontal="left" vertical="top" textRotation="0" wrapText="true" indent="0" shrinkToFit="false"/>
      <protection locked="true" hidden="false"/>
    </xf>
    <xf numFmtId="164" fontId="14" fillId="2" borderId="4" xfId="0" applyFont="true" applyBorder="true" applyAlignment="true" applyProtection="false">
      <alignment horizontal="center" vertical="center" textRotation="0" wrapText="false" indent="0" shrinkToFit="false"/>
      <protection locked="true" hidden="false"/>
    </xf>
    <xf numFmtId="164" fontId="11" fillId="3" borderId="8" xfId="0" applyFont="true" applyBorder="true" applyAlignment="true" applyProtection="false">
      <alignment horizontal="left" vertical="center" textRotation="0" wrapText="false" indent="0" shrinkToFit="false"/>
      <protection locked="true" hidden="false"/>
    </xf>
    <xf numFmtId="164" fontId="6" fillId="0" borderId="0" xfId="0" applyFont="true" applyBorder="true" applyAlignment="false" applyProtection="false">
      <alignment horizontal="general" vertical="bottom" textRotation="0" wrapText="false" indent="0" shrinkToFit="false"/>
      <protection locked="true" hidden="false"/>
    </xf>
    <xf numFmtId="164" fontId="17" fillId="4" borderId="11" xfId="0" applyFont="true" applyBorder="true" applyAlignment="true" applyProtection="false">
      <alignment horizontal="center" vertical="center" textRotation="0" wrapText="false" indent="0" shrinkToFit="false"/>
      <protection locked="true" hidden="false"/>
    </xf>
    <xf numFmtId="164" fontId="17" fillId="4" borderId="12" xfId="0" applyFont="true" applyBorder="true" applyAlignment="true" applyProtection="false">
      <alignment horizontal="center" vertical="center" textRotation="0" wrapText="false" indent="0" shrinkToFit="false"/>
      <protection locked="true" hidden="false"/>
    </xf>
    <xf numFmtId="164" fontId="17" fillId="4" borderId="13" xfId="0" applyFont="true" applyBorder="true" applyAlignment="true" applyProtection="false">
      <alignment horizontal="center" vertical="center" textRotation="0" wrapText="false" indent="0" shrinkToFit="false"/>
      <protection locked="true" hidden="false"/>
    </xf>
    <xf numFmtId="164" fontId="11" fillId="3" borderId="14" xfId="0" applyFont="true" applyBorder="true" applyAlignment="true" applyProtection="false">
      <alignment horizontal="left" vertical="center" textRotation="0" wrapText="false" indent="0" shrinkToFit="false"/>
      <protection locked="true" hidden="false"/>
    </xf>
    <xf numFmtId="164" fontId="11" fillId="3" borderId="15" xfId="0" applyFont="true" applyBorder="true" applyAlignment="true" applyProtection="false">
      <alignment horizontal="center" vertical="center" textRotation="0" wrapText="false" indent="0" shrinkToFit="false"/>
      <protection locked="true" hidden="false"/>
    </xf>
    <xf numFmtId="167" fontId="11" fillId="3" borderId="16" xfId="0" applyFont="true" applyBorder="true" applyAlignment="true" applyProtection="false">
      <alignment horizontal="right" vertical="center" textRotation="0" wrapText="false" indent="0" shrinkToFit="false"/>
      <protection locked="true" hidden="false"/>
    </xf>
    <xf numFmtId="164" fontId="7" fillId="5" borderId="15" xfId="0" applyFont="true" applyBorder="true" applyAlignment="true" applyProtection="false">
      <alignment horizontal="left" vertical="center" textRotation="0" wrapText="false" indent="0" shrinkToFit="false"/>
      <protection locked="true" hidden="false"/>
    </xf>
    <xf numFmtId="164" fontId="11" fillId="0" borderId="14" xfId="0" applyFont="true" applyBorder="true" applyAlignment="true" applyProtection="false">
      <alignment horizontal="left" vertical="center" textRotation="0" wrapText="false" indent="0" shrinkToFit="false"/>
      <protection locked="true" hidden="false"/>
    </xf>
    <xf numFmtId="168" fontId="11" fillId="0" borderId="16" xfId="0" applyFont="true" applyBorder="true" applyAlignment="true" applyProtection="false">
      <alignment horizontal="center" vertical="center" textRotation="0" wrapText="false" indent="0" shrinkToFit="false"/>
      <protection locked="true" hidden="false"/>
    </xf>
    <xf numFmtId="164" fontId="10" fillId="0" borderId="17" xfId="0" applyFont="true" applyBorder="true" applyAlignment="true" applyProtection="false">
      <alignment horizontal="left" vertical="center" textRotation="0" wrapText="false" indent="0" shrinkToFit="false"/>
      <protection locked="true" hidden="false"/>
    </xf>
    <xf numFmtId="168" fontId="11" fillId="0" borderId="19" xfId="0" applyFont="true" applyBorder="true" applyAlignment="true" applyProtection="false">
      <alignment horizontal="center" vertical="center" textRotation="0" wrapText="false" indent="0" shrinkToFit="false"/>
      <protection locked="true" hidden="false"/>
    </xf>
    <xf numFmtId="164" fontId="10" fillId="3" borderId="15" xfId="0" applyFont="true" applyBorder="true" applyAlignment="true" applyProtection="false">
      <alignment horizontal="left" vertical="center" textRotation="0" wrapText="false" indent="0" shrinkToFit="false"/>
      <protection locked="true" hidden="false"/>
    </xf>
    <xf numFmtId="164" fontId="17" fillId="4" borderId="22" xfId="0" applyFont="true" applyBorder="true" applyAlignment="true" applyProtection="false">
      <alignment horizontal="center" vertical="center" textRotation="0" wrapText="false" indent="0" shrinkToFit="false"/>
      <protection locked="true" hidden="false"/>
    </xf>
    <xf numFmtId="164" fontId="10" fillId="3" borderId="15" xfId="0" applyFont="true" applyBorder="true" applyAlignment="true" applyProtection="false">
      <alignment horizontal="center" vertical="center" textRotation="0" wrapText="false" indent="0" shrinkToFit="false"/>
      <protection locked="true" hidden="false"/>
    </xf>
    <xf numFmtId="164" fontId="10" fillId="0" borderId="23" xfId="0" applyFont="true" applyBorder="true" applyAlignment="true" applyProtection="false">
      <alignment horizontal="left" vertical="center" textRotation="0" wrapText="false" indent="0" shrinkToFit="false"/>
      <protection locked="true" hidden="false"/>
    </xf>
    <xf numFmtId="164" fontId="10" fillId="0" borderId="24" xfId="0" applyFont="true" applyBorder="true" applyAlignment="true" applyProtection="false">
      <alignment horizontal="left" vertical="center" textRotation="0" wrapText="false" indent="0" shrinkToFit="false"/>
      <protection locked="true" hidden="false"/>
    </xf>
    <xf numFmtId="164" fontId="10" fillId="3" borderId="14" xfId="0" applyFont="true" applyBorder="true" applyAlignment="true" applyProtection="false">
      <alignment horizontal="left" vertical="center" textRotation="0" wrapText="false" indent="0" shrinkToFit="false"/>
      <protection locked="true" hidden="false"/>
    </xf>
    <xf numFmtId="164" fontId="11" fillId="0" borderId="23" xfId="0" applyFont="true" applyBorder="true" applyAlignment="true" applyProtection="false">
      <alignment horizontal="center" vertical="center" textRotation="0" wrapText="false" indent="0" shrinkToFit="false"/>
      <protection locked="true" hidden="false"/>
    </xf>
    <xf numFmtId="164" fontId="10" fillId="0" borderId="23" xfId="0" applyFont="true" applyBorder="true" applyAlignment="true" applyProtection="false">
      <alignment horizontal="center" vertical="center" textRotation="0" wrapText="false" indent="0" shrinkToFit="false"/>
      <protection locked="true" hidden="false"/>
    </xf>
    <xf numFmtId="164" fontId="10" fillId="0" borderId="24" xfId="0" applyFont="true" applyBorder="true" applyAlignment="true" applyProtection="false">
      <alignment horizontal="center" vertical="center" textRotation="0" wrapText="false" indent="0" shrinkToFit="false"/>
      <protection locked="true" hidden="false"/>
    </xf>
    <xf numFmtId="164" fontId="10" fillId="3" borderId="17" xfId="0" applyFont="true" applyBorder="true" applyAlignment="true" applyProtection="false">
      <alignment horizontal="left" vertical="center" textRotation="0" wrapText="false" indent="0" shrinkToFit="false"/>
      <protection locked="true" hidden="false"/>
    </xf>
    <xf numFmtId="164" fontId="11" fillId="3" borderId="18" xfId="0" applyFont="true" applyBorder="true" applyAlignment="true" applyProtection="false">
      <alignment horizontal="center" vertical="center" textRotation="0" wrapText="false" indent="0" shrinkToFit="false"/>
      <protection locked="true" hidden="false"/>
    </xf>
    <xf numFmtId="167" fontId="11" fillId="3" borderId="19" xfId="0" applyFont="true" applyBorder="true" applyAlignment="true" applyProtection="false">
      <alignment horizontal="right" vertical="center" textRotation="0" wrapText="false" indent="0" shrinkToFit="false"/>
      <protection locked="true" hidden="false"/>
    </xf>
    <xf numFmtId="164" fontId="6" fillId="0" borderId="0"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64" fontId="11" fillId="3" borderId="14" xfId="0" applyFont="true" applyBorder="true" applyAlignment="true" applyProtection="false">
      <alignment horizontal="center" vertical="center" textRotation="0" wrapText="false" indent="0" shrinkToFit="false"/>
      <protection locked="true" hidden="false"/>
    </xf>
    <xf numFmtId="164" fontId="10" fillId="3" borderId="16" xfId="0" applyFont="true" applyBorder="true" applyAlignment="true" applyProtection="false">
      <alignment horizontal="left" vertical="center" textRotation="0" wrapText="false" indent="0" shrinkToFit="false"/>
      <protection locked="true" hidden="false"/>
    </xf>
    <xf numFmtId="164" fontId="11" fillId="3" borderId="17" xfId="0" applyFont="true" applyBorder="true" applyAlignment="true" applyProtection="false">
      <alignment horizontal="center" vertical="center" textRotation="0" wrapText="false" indent="0" shrinkToFit="false"/>
      <protection locked="true" hidden="false"/>
    </xf>
    <xf numFmtId="164" fontId="10" fillId="3" borderId="18" xfId="0" applyFont="true" applyBorder="true" applyAlignment="true" applyProtection="false">
      <alignment horizontal="left" vertical="center" textRotation="0" wrapText="false" indent="0" shrinkToFit="false"/>
      <protection locked="true" hidden="false"/>
    </xf>
    <xf numFmtId="164" fontId="10" fillId="3" borderId="18" xfId="0" applyFont="true" applyBorder="true" applyAlignment="true" applyProtection="false">
      <alignment horizontal="center" vertical="center" textRotation="0" wrapText="false" indent="0" shrinkToFit="false"/>
      <protection locked="true" hidden="false"/>
    </xf>
    <xf numFmtId="164" fontId="10" fillId="3" borderId="19"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
    <dxf>
      <font>
        <name val="Yu Gothic"/>
        <charset val="1"/>
        <family val="0"/>
        <b val="1"/>
        <color rgb="FFB02334"/>
        <sz val="10"/>
      </font>
      <fill>
        <patternFill>
          <bgColor rgb="FFFBE3E6"/>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B02334"/>
      <rgbColor rgb="FFF7F9FC"/>
      <rgbColor rgb="FFE4E9F0"/>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F2F5F9"/>
      <rgbColor rgb="FFCCFFCC"/>
      <rgbColor rgb="FFFFFF99"/>
      <rgbColor rgb="FF99CCFF"/>
      <rgbColor rgb="FFFF99CC"/>
      <rgbColor rgb="FFCC99FF"/>
      <rgbColor rgb="FFFBE3E6"/>
      <rgbColor rgb="FF3366FF"/>
      <rgbColor rgb="FF33CCCC"/>
      <rgbColor rgb="FF99CC00"/>
      <rgbColor rgb="FFFFCC00"/>
      <rgbColor rgb="FFFF9900"/>
      <rgbColor rgb="FFFF6600"/>
      <rgbColor rgb="FF6B7280"/>
      <rgbColor rgb="FF9AA3B0"/>
      <rgbColor rgb="FF003366"/>
      <rgbColor rgb="FF339966"/>
      <rgbColor rgb="FF003300"/>
      <rgbColor rgb="FF3A2A18"/>
      <rgbColor rgb="FF993300"/>
      <rgbColor rgb="FF993366"/>
      <rgbColor rgb="FF374151"/>
      <rgbColor rgb="FF1F2937"/>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37"/>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0"/>
    <col collapsed="false" customWidth="true" hidden="false" outlineLevel="0" max="2" min="2" style="0" width="92"/>
  </cols>
  <sheetData>
    <row r="1" customFormat="false" ht="23.85"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3"/>
    </row>
    <row r="5" customFormat="false" ht="15" hidden="false" customHeight="false" outlineLevel="0" collapsed="false">
      <c r="A5" s="4" t="s">
        <v>3</v>
      </c>
      <c r="B5" s="5" t="s">
        <v>4</v>
      </c>
    </row>
    <row r="6" customFormat="false" ht="15" hidden="false" customHeight="false" outlineLevel="0" collapsed="false">
      <c r="A6" s="4" t="s">
        <v>5</v>
      </c>
      <c r="B6" s="5" t="s">
        <v>6</v>
      </c>
    </row>
    <row r="7" customFormat="false" ht="15" hidden="false" customHeight="false" outlineLevel="0" collapsed="false">
      <c r="A7" s="4" t="s">
        <v>7</v>
      </c>
      <c r="B7" s="5" t="s">
        <v>8</v>
      </c>
    </row>
    <row r="8" customFormat="false" ht="15" hidden="false" customHeight="false" outlineLevel="0" collapsed="false">
      <c r="B8" s="5"/>
    </row>
    <row r="9" customFormat="false" ht="15" hidden="false" customHeight="false" outlineLevel="0" collapsed="false">
      <c r="A9" s="3" t="s">
        <v>9</v>
      </c>
      <c r="B9" s="3"/>
    </row>
    <row r="10" customFormat="false" ht="15" hidden="false" customHeight="false" outlineLevel="0" collapsed="false">
      <c r="A10" s="4" t="s">
        <v>10</v>
      </c>
      <c r="B10" s="5" t="s">
        <v>11</v>
      </c>
    </row>
    <row r="11" customFormat="false" ht="15" hidden="false" customHeight="false" outlineLevel="0" collapsed="false">
      <c r="A11" s="4" t="s">
        <v>12</v>
      </c>
      <c r="B11" s="5" t="s">
        <v>13</v>
      </c>
    </row>
    <row r="12" customFormat="false" ht="15" hidden="false" customHeight="false" outlineLevel="0" collapsed="false">
      <c r="A12" s="6" t="s">
        <v>14</v>
      </c>
      <c r="B12" s="5" t="s">
        <v>15</v>
      </c>
    </row>
    <row r="13" customFormat="false" ht="15" hidden="false" customHeight="false" outlineLevel="0" collapsed="false">
      <c r="A13" s="4" t="s">
        <v>16</v>
      </c>
      <c r="B13" s="5" t="s">
        <v>17</v>
      </c>
    </row>
    <row r="14" customFormat="false" ht="29.85" hidden="false" customHeight="false" outlineLevel="0" collapsed="false">
      <c r="A14" s="4" t="s">
        <v>18</v>
      </c>
      <c r="B14" s="5" t="s">
        <v>19</v>
      </c>
    </row>
    <row r="15" customFormat="false" ht="15" hidden="false" customHeight="false" outlineLevel="0" collapsed="false">
      <c r="A15" s="4" t="s">
        <v>20</v>
      </c>
      <c r="B15" s="5" t="s">
        <v>21</v>
      </c>
    </row>
    <row r="16" customFormat="false" ht="15" hidden="false" customHeight="false" outlineLevel="0" collapsed="false">
      <c r="A16" s="4" t="s">
        <v>22</v>
      </c>
      <c r="B16" s="5" t="s">
        <v>23</v>
      </c>
    </row>
    <row r="17" customFormat="false" ht="15" hidden="false" customHeight="false" outlineLevel="0" collapsed="false">
      <c r="B17" s="5"/>
    </row>
    <row r="18" customFormat="false" ht="15" hidden="false" customHeight="false" outlineLevel="0" collapsed="false">
      <c r="A18" s="3" t="s">
        <v>24</v>
      </c>
      <c r="B18" s="3"/>
    </row>
    <row r="19" customFormat="false" ht="15" hidden="false" customHeight="false" outlineLevel="0" collapsed="false">
      <c r="B19" s="5" t="s">
        <v>25</v>
      </c>
    </row>
    <row r="20" customFormat="false" ht="29.85" hidden="false" customHeight="false" outlineLevel="0" collapsed="false">
      <c r="B20" s="5" t="s">
        <v>26</v>
      </c>
    </row>
    <row r="21" customFormat="false" ht="15" hidden="false" customHeight="false" outlineLevel="0" collapsed="false">
      <c r="B21" s="5" t="s">
        <v>27</v>
      </c>
    </row>
    <row r="22" customFormat="false" ht="15" hidden="false" customHeight="false" outlineLevel="0" collapsed="false">
      <c r="B22" s="5"/>
    </row>
    <row r="23" customFormat="false" ht="15" hidden="false" customHeight="false" outlineLevel="0" collapsed="false">
      <c r="A23" s="3" t="s">
        <v>28</v>
      </c>
      <c r="B23" s="3"/>
    </row>
    <row r="24" customFormat="false" ht="15" hidden="false" customHeight="false" outlineLevel="0" collapsed="false">
      <c r="B24" s="5" t="s">
        <v>29</v>
      </c>
    </row>
    <row r="25" customFormat="false" ht="29.85" hidden="false" customHeight="false" outlineLevel="0" collapsed="false">
      <c r="B25" s="5" t="s">
        <v>30</v>
      </c>
    </row>
    <row r="26" customFormat="false" ht="15" hidden="false" customHeight="false" outlineLevel="0" collapsed="false">
      <c r="B26" s="5"/>
    </row>
    <row r="27" customFormat="false" ht="15" hidden="false" customHeight="false" outlineLevel="0" collapsed="false">
      <c r="A27" s="3" t="s">
        <v>31</v>
      </c>
      <c r="B27" s="3"/>
    </row>
    <row r="28" customFormat="false" ht="29.85" hidden="false" customHeight="false" outlineLevel="0" collapsed="false">
      <c r="B28" s="7" t="s">
        <v>32</v>
      </c>
    </row>
    <row r="29" customFormat="false" ht="15" hidden="false" customHeight="false" outlineLevel="0" collapsed="false">
      <c r="B29" s="5" t="s">
        <v>33</v>
      </c>
    </row>
    <row r="30" customFormat="false" ht="15" hidden="false" customHeight="false" outlineLevel="0" collapsed="false">
      <c r="B30" s="5"/>
    </row>
    <row r="31" customFormat="false" ht="15" hidden="false" customHeight="false" outlineLevel="0" collapsed="false">
      <c r="A31" s="3" t="s">
        <v>34</v>
      </c>
      <c r="B31" s="3"/>
    </row>
    <row r="32" customFormat="false" ht="15" hidden="false" customHeight="false" outlineLevel="0" collapsed="false">
      <c r="B32" s="5" t="s">
        <v>35</v>
      </c>
    </row>
    <row r="33" customFormat="false" ht="29.85" hidden="false" customHeight="false" outlineLevel="0" collapsed="false">
      <c r="B33" s="5" t="s">
        <v>36</v>
      </c>
    </row>
    <row r="34" customFormat="false" ht="15" hidden="false" customHeight="false" outlineLevel="0" collapsed="false">
      <c r="B34" s="5"/>
    </row>
    <row r="35" customFormat="false" ht="15" hidden="false" customHeight="false" outlineLevel="0" collapsed="false">
      <c r="A35" s="3" t="s">
        <v>37</v>
      </c>
      <c r="B35" s="3"/>
    </row>
    <row r="36" customFormat="false" ht="15" hidden="false" customHeight="false" outlineLevel="0" collapsed="false">
      <c r="B36" s="5" t="s">
        <v>38</v>
      </c>
    </row>
    <row r="37" customFormat="false" ht="29.85" hidden="false" customHeight="false" outlineLevel="0" collapsed="false">
      <c r="B37" s="5" t="s">
        <v>39</v>
      </c>
    </row>
  </sheetData>
  <mergeCells count="7">
    <mergeCell ref="A4:B4"/>
    <mergeCell ref="A9:B9"/>
    <mergeCell ref="A18:B18"/>
    <mergeCell ref="A23:B23"/>
    <mergeCell ref="A27:B27"/>
    <mergeCell ref="A31:B31"/>
    <mergeCell ref="A35:B35"/>
  </mergeCells>
  <printOptions headings="false" gridLines="false" gridLinesSet="true" horizontalCentered="true" verticalCentered="false"/>
  <pageMargins left="0.35" right="0.35" top="0.5" bottom="0.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4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24"/>
    <col collapsed="false" customWidth="true" hidden="false" outlineLevel="0" max="3" min="3" style="0" width="22"/>
    <col collapsed="false" customWidth="true" hidden="false" outlineLevel="0" max="4" min="4" style="0" width="10"/>
    <col collapsed="false" customWidth="true" hidden="false" outlineLevel="0" max="5" min="5" style="0" width="8"/>
    <col collapsed="false" customWidth="true" hidden="false" outlineLevel="0" max="6" min="6" style="0" width="12"/>
    <col collapsed="false" customWidth="true" hidden="false" outlineLevel="0" max="7" min="7" style="0" width="13"/>
    <col collapsed="false" customWidth="true" hidden="false" outlineLevel="0" max="8" min="8" style="0" width="26"/>
  </cols>
  <sheetData>
    <row r="1" customFormat="false" ht="31.5" hidden="false" customHeight="true" outlineLevel="0" collapsed="false">
      <c r="A1" s="8" t="s">
        <v>40</v>
      </c>
      <c r="B1" s="8"/>
      <c r="C1" s="8"/>
      <c r="D1" s="8"/>
      <c r="E1" s="8"/>
      <c r="F1" s="8"/>
      <c r="G1" s="8"/>
      <c r="H1" s="8"/>
    </row>
    <row r="3" customFormat="false" ht="19.5" hidden="false" customHeight="true" outlineLevel="0" collapsed="false">
      <c r="A3" s="9" t="s">
        <v>41</v>
      </c>
      <c r="B3" s="9"/>
      <c r="C3" s="10"/>
      <c r="D3" s="11" t="s">
        <v>42</v>
      </c>
      <c r="E3" s="11"/>
      <c r="F3" s="12"/>
      <c r="G3" s="11" t="s">
        <v>43</v>
      </c>
      <c r="H3" s="13"/>
    </row>
    <row r="4" customFormat="false" ht="19.5" hidden="false" customHeight="true" outlineLevel="0" collapsed="false">
      <c r="A4" s="14" t="s">
        <v>44</v>
      </c>
      <c r="B4" s="14"/>
      <c r="C4" s="15"/>
      <c r="D4" s="15"/>
      <c r="E4" s="15"/>
      <c r="F4" s="15"/>
      <c r="G4" s="16" t="s">
        <v>45</v>
      </c>
      <c r="H4" s="17" t="s">
        <v>46</v>
      </c>
    </row>
    <row r="5" customFormat="false" ht="19.5" hidden="false" customHeight="true" outlineLevel="0" collapsed="false">
      <c r="A5" s="14" t="s">
        <v>47</v>
      </c>
      <c r="B5" s="14"/>
      <c r="C5" s="15"/>
      <c r="D5" s="15"/>
      <c r="E5" s="15"/>
      <c r="F5" s="15"/>
      <c r="G5" s="16" t="s">
        <v>48</v>
      </c>
      <c r="H5" s="17" t="s">
        <v>49</v>
      </c>
    </row>
    <row r="6" customFormat="false" ht="19.5" hidden="false" customHeight="true" outlineLevel="0" collapsed="false">
      <c r="A6" s="14" t="s">
        <v>50</v>
      </c>
      <c r="B6" s="14"/>
      <c r="C6" s="15"/>
      <c r="D6" s="15"/>
      <c r="E6" s="15"/>
      <c r="F6" s="15"/>
      <c r="G6" s="16" t="s">
        <v>51</v>
      </c>
      <c r="H6" s="18"/>
    </row>
    <row r="7" customFormat="false" ht="19.5" hidden="false" customHeight="true" outlineLevel="0" collapsed="false">
      <c r="A7" s="19" t="s">
        <v>52</v>
      </c>
      <c r="B7" s="19"/>
      <c r="C7" s="20"/>
      <c r="D7" s="20"/>
      <c r="E7" s="21" t="s">
        <v>53</v>
      </c>
      <c r="F7" s="20"/>
      <c r="G7" s="21" t="s">
        <v>54</v>
      </c>
      <c r="H7" s="22"/>
    </row>
    <row r="8" customFormat="false" ht="24" hidden="false" customHeight="true" outlineLevel="0" collapsed="false">
      <c r="A8" s="23" t="s">
        <v>14</v>
      </c>
      <c r="B8" s="24" t="s">
        <v>55</v>
      </c>
      <c r="C8" s="24" t="s">
        <v>56</v>
      </c>
      <c r="D8" s="24" t="s">
        <v>57</v>
      </c>
      <c r="E8" s="24" t="s">
        <v>16</v>
      </c>
      <c r="F8" s="24" t="s">
        <v>18</v>
      </c>
      <c r="G8" s="24" t="s">
        <v>20</v>
      </c>
      <c r="H8" s="25" t="s">
        <v>58</v>
      </c>
    </row>
    <row r="9" customFormat="false" ht="18" hidden="false" customHeight="true" outlineLevel="0" collapsed="false">
      <c r="A9" s="26" t="str">
        <f aca="false">IF($B9="","",COUNTA($B$9:$B9))</f>
        <v/>
      </c>
      <c r="B9" s="27"/>
      <c r="C9" s="27"/>
      <c r="D9" s="28"/>
      <c r="E9" s="29" t="str">
        <f aca="false">IF($B9="","",IFERROR(VLOOKUP($B9&amp;"｜"&amp;$C9,資材マスタ!$E$4:$G$67,2,0),""))</f>
        <v/>
      </c>
      <c r="F9" s="30" t="str">
        <f aca="false">IF($B9="","",IFERROR(IF(VLOOKUP($B9&amp;"｜"&amp;$C9,資材マスタ!$E$4:$G$67,3,0)="","",VLOOKUP($B9&amp;"｜"&amp;$C9,資材マスタ!$E$4:$G$67,3,0)),""))</f>
        <v/>
      </c>
      <c r="G9" s="31" t="str">
        <f aca="false">IF(OR($D9="",$F9=""),"",ROUND($D9*$F9,0))</f>
        <v/>
      </c>
      <c r="H9" s="32"/>
    </row>
    <row r="10" customFormat="false" ht="18" hidden="false" customHeight="true" outlineLevel="0" collapsed="false">
      <c r="A10" s="26" t="str">
        <f aca="false">IF($B10="","",COUNTA($B$9:$B10))</f>
        <v/>
      </c>
      <c r="B10" s="27"/>
      <c r="C10" s="27"/>
      <c r="D10" s="28"/>
      <c r="E10" s="29" t="str">
        <f aca="false">IF($B10="","",IFERROR(VLOOKUP($B10&amp;"｜"&amp;$C10,資材マスタ!$E$4:$G$67,2,0),""))</f>
        <v/>
      </c>
      <c r="F10" s="30" t="str">
        <f aca="false">IF($B10="","",IFERROR(IF(VLOOKUP($B10&amp;"｜"&amp;$C10,資材マスタ!$E$4:$G$67,3,0)="","",VLOOKUP($B10&amp;"｜"&amp;$C10,資材マスタ!$E$4:$G$67,3,0)),""))</f>
        <v/>
      </c>
      <c r="G10" s="31" t="str">
        <f aca="false">IF(OR($D10="",$F10=""),"",ROUND($D10*$F10,0))</f>
        <v/>
      </c>
      <c r="H10" s="32"/>
    </row>
    <row r="11" customFormat="false" ht="18" hidden="false" customHeight="true" outlineLevel="0" collapsed="false">
      <c r="A11" s="26" t="str">
        <f aca="false">IF($B11="","",COUNTA($B$9:$B11))</f>
        <v/>
      </c>
      <c r="B11" s="27"/>
      <c r="C11" s="27"/>
      <c r="D11" s="28"/>
      <c r="E11" s="29" t="str">
        <f aca="false">IF($B11="","",IFERROR(VLOOKUP($B11&amp;"｜"&amp;$C11,資材マスタ!$E$4:$G$67,2,0),""))</f>
        <v/>
      </c>
      <c r="F11" s="30" t="str">
        <f aca="false">IF($B11="","",IFERROR(IF(VLOOKUP($B11&amp;"｜"&amp;$C11,資材マスタ!$E$4:$G$67,3,0)="","",VLOOKUP($B11&amp;"｜"&amp;$C11,資材マスタ!$E$4:$G$67,3,0)),""))</f>
        <v/>
      </c>
      <c r="G11" s="31" t="str">
        <f aca="false">IF(OR($D11="",$F11=""),"",ROUND($D11*$F11,0))</f>
        <v/>
      </c>
      <c r="H11" s="32"/>
    </row>
    <row r="12" customFormat="false" ht="18" hidden="false" customHeight="true" outlineLevel="0" collapsed="false">
      <c r="A12" s="26" t="str">
        <f aca="false">IF($B12="","",COUNTA($B$9:$B12))</f>
        <v/>
      </c>
      <c r="B12" s="27"/>
      <c r="C12" s="27"/>
      <c r="D12" s="28"/>
      <c r="E12" s="29" t="str">
        <f aca="false">IF($B12="","",IFERROR(VLOOKUP($B12&amp;"｜"&amp;$C12,資材マスタ!$E$4:$G$67,2,0),""))</f>
        <v/>
      </c>
      <c r="F12" s="30" t="str">
        <f aca="false">IF($B12="","",IFERROR(IF(VLOOKUP($B12&amp;"｜"&amp;$C12,資材マスタ!$E$4:$G$67,3,0)="","",VLOOKUP($B12&amp;"｜"&amp;$C12,資材マスタ!$E$4:$G$67,3,0)),""))</f>
        <v/>
      </c>
      <c r="G12" s="31" t="str">
        <f aca="false">IF(OR($D12="",$F12=""),"",ROUND($D12*$F12,0))</f>
        <v/>
      </c>
      <c r="H12" s="32"/>
    </row>
    <row r="13" customFormat="false" ht="18" hidden="false" customHeight="true" outlineLevel="0" collapsed="false">
      <c r="A13" s="26" t="str">
        <f aca="false">IF($B13="","",COUNTA($B$9:$B13))</f>
        <v/>
      </c>
      <c r="B13" s="27"/>
      <c r="C13" s="27"/>
      <c r="D13" s="28"/>
      <c r="E13" s="29" t="str">
        <f aca="false">IF($B13="","",IFERROR(VLOOKUP($B13&amp;"｜"&amp;$C13,資材マスタ!$E$4:$G$67,2,0),""))</f>
        <v/>
      </c>
      <c r="F13" s="30" t="str">
        <f aca="false">IF($B13="","",IFERROR(IF(VLOOKUP($B13&amp;"｜"&amp;$C13,資材マスタ!$E$4:$G$67,3,0)="","",VLOOKUP($B13&amp;"｜"&amp;$C13,資材マスタ!$E$4:$G$67,3,0)),""))</f>
        <v/>
      </c>
      <c r="G13" s="31" t="str">
        <f aca="false">IF(OR($D13="",$F13=""),"",ROUND($D13*$F13,0))</f>
        <v/>
      </c>
      <c r="H13" s="32"/>
    </row>
    <row r="14" customFormat="false" ht="18" hidden="false" customHeight="true" outlineLevel="0" collapsed="false">
      <c r="A14" s="26" t="str">
        <f aca="false">IF($B14="","",COUNTA($B$9:$B14))</f>
        <v/>
      </c>
      <c r="B14" s="27"/>
      <c r="C14" s="27"/>
      <c r="D14" s="28"/>
      <c r="E14" s="29" t="str">
        <f aca="false">IF($B14="","",IFERROR(VLOOKUP($B14&amp;"｜"&amp;$C14,資材マスタ!$E$4:$G$67,2,0),""))</f>
        <v/>
      </c>
      <c r="F14" s="30" t="str">
        <f aca="false">IF($B14="","",IFERROR(IF(VLOOKUP($B14&amp;"｜"&amp;$C14,資材マスタ!$E$4:$G$67,3,0)="","",VLOOKUP($B14&amp;"｜"&amp;$C14,資材マスタ!$E$4:$G$67,3,0)),""))</f>
        <v/>
      </c>
      <c r="G14" s="31" t="str">
        <f aca="false">IF(OR($D14="",$F14=""),"",ROUND($D14*$F14,0))</f>
        <v/>
      </c>
      <c r="H14" s="32"/>
    </row>
    <row r="15" customFormat="false" ht="18" hidden="false" customHeight="true" outlineLevel="0" collapsed="false">
      <c r="A15" s="26" t="str">
        <f aca="false">IF($B15="","",COUNTA($B$9:$B15))</f>
        <v/>
      </c>
      <c r="B15" s="27"/>
      <c r="C15" s="27"/>
      <c r="D15" s="28"/>
      <c r="E15" s="29" t="str">
        <f aca="false">IF($B15="","",IFERROR(VLOOKUP($B15&amp;"｜"&amp;$C15,資材マスタ!$E$4:$G$67,2,0),""))</f>
        <v/>
      </c>
      <c r="F15" s="30" t="str">
        <f aca="false">IF($B15="","",IFERROR(IF(VLOOKUP($B15&amp;"｜"&amp;$C15,資材マスタ!$E$4:$G$67,3,0)="","",VLOOKUP($B15&amp;"｜"&amp;$C15,資材マスタ!$E$4:$G$67,3,0)),""))</f>
        <v/>
      </c>
      <c r="G15" s="31" t="str">
        <f aca="false">IF(OR($D15="",$F15=""),"",ROUND($D15*$F15,0))</f>
        <v/>
      </c>
      <c r="H15" s="32"/>
    </row>
    <row r="16" customFormat="false" ht="18" hidden="false" customHeight="true" outlineLevel="0" collapsed="false">
      <c r="A16" s="26" t="str">
        <f aca="false">IF($B16="","",COUNTA($B$9:$B16))</f>
        <v/>
      </c>
      <c r="B16" s="27"/>
      <c r="C16" s="27"/>
      <c r="D16" s="28"/>
      <c r="E16" s="29" t="str">
        <f aca="false">IF($B16="","",IFERROR(VLOOKUP($B16&amp;"｜"&amp;$C16,資材マスタ!$E$4:$G$67,2,0),""))</f>
        <v/>
      </c>
      <c r="F16" s="30" t="str">
        <f aca="false">IF($B16="","",IFERROR(IF(VLOOKUP($B16&amp;"｜"&amp;$C16,資材マスタ!$E$4:$G$67,3,0)="","",VLOOKUP($B16&amp;"｜"&amp;$C16,資材マスタ!$E$4:$G$67,3,0)),""))</f>
        <v/>
      </c>
      <c r="G16" s="31" t="str">
        <f aca="false">IF(OR($D16="",$F16=""),"",ROUND($D16*$F16,0))</f>
        <v/>
      </c>
      <c r="H16" s="32"/>
    </row>
    <row r="17" customFormat="false" ht="18" hidden="false" customHeight="true" outlineLevel="0" collapsed="false">
      <c r="A17" s="26" t="str">
        <f aca="false">IF($B17="","",COUNTA($B$9:$B17))</f>
        <v/>
      </c>
      <c r="B17" s="27"/>
      <c r="C17" s="27"/>
      <c r="D17" s="28"/>
      <c r="E17" s="29" t="str">
        <f aca="false">IF($B17="","",IFERROR(VLOOKUP($B17&amp;"｜"&amp;$C17,資材マスタ!$E$4:$G$67,2,0),""))</f>
        <v/>
      </c>
      <c r="F17" s="30" t="str">
        <f aca="false">IF($B17="","",IFERROR(IF(VLOOKUP($B17&amp;"｜"&amp;$C17,資材マスタ!$E$4:$G$67,3,0)="","",VLOOKUP($B17&amp;"｜"&amp;$C17,資材マスタ!$E$4:$G$67,3,0)),""))</f>
        <v/>
      </c>
      <c r="G17" s="31" t="str">
        <f aca="false">IF(OR($D17="",$F17=""),"",ROUND($D17*$F17,0))</f>
        <v/>
      </c>
      <c r="H17" s="32"/>
    </row>
    <row r="18" customFormat="false" ht="18" hidden="false" customHeight="true" outlineLevel="0" collapsed="false">
      <c r="A18" s="26" t="str">
        <f aca="false">IF($B18="","",COUNTA($B$9:$B18))</f>
        <v/>
      </c>
      <c r="B18" s="27"/>
      <c r="C18" s="27"/>
      <c r="D18" s="28"/>
      <c r="E18" s="29" t="str">
        <f aca="false">IF($B18="","",IFERROR(VLOOKUP($B18&amp;"｜"&amp;$C18,資材マスタ!$E$4:$G$67,2,0),""))</f>
        <v/>
      </c>
      <c r="F18" s="30" t="str">
        <f aca="false">IF($B18="","",IFERROR(IF(VLOOKUP($B18&amp;"｜"&amp;$C18,資材マスタ!$E$4:$G$67,3,0)="","",VLOOKUP($B18&amp;"｜"&amp;$C18,資材マスタ!$E$4:$G$67,3,0)),""))</f>
        <v/>
      </c>
      <c r="G18" s="31" t="str">
        <f aca="false">IF(OR($D18="",$F18=""),"",ROUND($D18*$F18,0))</f>
        <v/>
      </c>
      <c r="H18" s="32"/>
    </row>
    <row r="19" customFormat="false" ht="18" hidden="false" customHeight="true" outlineLevel="0" collapsed="false">
      <c r="A19" s="26" t="str">
        <f aca="false">IF($B19="","",COUNTA($B$9:$B19))</f>
        <v/>
      </c>
      <c r="B19" s="27"/>
      <c r="C19" s="27"/>
      <c r="D19" s="28"/>
      <c r="E19" s="29" t="str">
        <f aca="false">IF($B19="","",IFERROR(VLOOKUP($B19&amp;"｜"&amp;$C19,資材マスタ!$E$4:$G$67,2,0),""))</f>
        <v/>
      </c>
      <c r="F19" s="30" t="str">
        <f aca="false">IF($B19="","",IFERROR(IF(VLOOKUP($B19&amp;"｜"&amp;$C19,資材マスタ!$E$4:$G$67,3,0)="","",VLOOKUP($B19&amp;"｜"&amp;$C19,資材マスタ!$E$4:$G$67,3,0)),""))</f>
        <v/>
      </c>
      <c r="G19" s="31" t="str">
        <f aca="false">IF(OR($D19="",$F19=""),"",ROUND($D19*$F19,0))</f>
        <v/>
      </c>
      <c r="H19" s="32"/>
    </row>
    <row r="20" customFormat="false" ht="18" hidden="false" customHeight="true" outlineLevel="0" collapsed="false">
      <c r="A20" s="26" t="str">
        <f aca="false">IF($B20="","",COUNTA($B$9:$B20))</f>
        <v/>
      </c>
      <c r="B20" s="27"/>
      <c r="C20" s="27"/>
      <c r="D20" s="28"/>
      <c r="E20" s="29" t="str">
        <f aca="false">IF($B20="","",IFERROR(VLOOKUP($B20&amp;"｜"&amp;$C20,資材マスタ!$E$4:$G$67,2,0),""))</f>
        <v/>
      </c>
      <c r="F20" s="30" t="str">
        <f aca="false">IF($B20="","",IFERROR(IF(VLOOKUP($B20&amp;"｜"&amp;$C20,資材マスタ!$E$4:$G$67,3,0)="","",VLOOKUP($B20&amp;"｜"&amp;$C20,資材マスタ!$E$4:$G$67,3,0)),""))</f>
        <v/>
      </c>
      <c r="G20" s="31" t="str">
        <f aca="false">IF(OR($D20="",$F20=""),"",ROUND($D20*$F20,0))</f>
        <v/>
      </c>
      <c r="H20" s="32"/>
    </row>
    <row r="21" customFormat="false" ht="18" hidden="false" customHeight="true" outlineLevel="0" collapsed="false">
      <c r="A21" s="26" t="str">
        <f aca="false">IF($B21="","",COUNTA($B$9:$B21))</f>
        <v/>
      </c>
      <c r="B21" s="27"/>
      <c r="C21" s="27"/>
      <c r="D21" s="28"/>
      <c r="E21" s="29" t="str">
        <f aca="false">IF($B21="","",IFERROR(VLOOKUP($B21&amp;"｜"&amp;$C21,資材マスタ!$E$4:$G$67,2,0),""))</f>
        <v/>
      </c>
      <c r="F21" s="30" t="str">
        <f aca="false">IF($B21="","",IFERROR(IF(VLOOKUP($B21&amp;"｜"&amp;$C21,資材マスタ!$E$4:$G$67,3,0)="","",VLOOKUP($B21&amp;"｜"&amp;$C21,資材マスタ!$E$4:$G$67,3,0)),""))</f>
        <v/>
      </c>
      <c r="G21" s="31" t="str">
        <f aca="false">IF(OR($D21="",$F21=""),"",ROUND($D21*$F21,0))</f>
        <v/>
      </c>
      <c r="H21" s="32"/>
    </row>
    <row r="22" customFormat="false" ht="18" hidden="false" customHeight="true" outlineLevel="0" collapsed="false">
      <c r="A22" s="26" t="str">
        <f aca="false">IF($B22="","",COUNTA($B$9:$B22))</f>
        <v/>
      </c>
      <c r="B22" s="27"/>
      <c r="C22" s="27"/>
      <c r="D22" s="28"/>
      <c r="E22" s="29" t="str">
        <f aca="false">IF($B22="","",IFERROR(VLOOKUP($B22&amp;"｜"&amp;$C22,資材マスタ!$E$4:$G$67,2,0),""))</f>
        <v/>
      </c>
      <c r="F22" s="30" t="str">
        <f aca="false">IF($B22="","",IFERROR(IF(VLOOKUP($B22&amp;"｜"&amp;$C22,資材マスタ!$E$4:$G$67,3,0)="","",VLOOKUP($B22&amp;"｜"&amp;$C22,資材マスタ!$E$4:$G$67,3,0)),""))</f>
        <v/>
      </c>
      <c r="G22" s="31" t="str">
        <f aca="false">IF(OR($D22="",$F22=""),"",ROUND($D22*$F22,0))</f>
        <v/>
      </c>
      <c r="H22" s="32"/>
    </row>
    <row r="23" customFormat="false" ht="18" hidden="false" customHeight="true" outlineLevel="0" collapsed="false">
      <c r="A23" s="26" t="str">
        <f aca="false">IF($B23="","",COUNTA($B$9:$B23))</f>
        <v/>
      </c>
      <c r="B23" s="27"/>
      <c r="C23" s="27"/>
      <c r="D23" s="28"/>
      <c r="E23" s="29" t="str">
        <f aca="false">IF($B23="","",IFERROR(VLOOKUP($B23&amp;"｜"&amp;$C23,資材マスタ!$E$4:$G$67,2,0),""))</f>
        <v/>
      </c>
      <c r="F23" s="30" t="str">
        <f aca="false">IF($B23="","",IFERROR(IF(VLOOKUP($B23&amp;"｜"&amp;$C23,資材マスタ!$E$4:$G$67,3,0)="","",VLOOKUP($B23&amp;"｜"&amp;$C23,資材マスタ!$E$4:$G$67,3,0)),""))</f>
        <v/>
      </c>
      <c r="G23" s="31" t="str">
        <f aca="false">IF(OR($D23="",$F23=""),"",ROUND($D23*$F23,0))</f>
        <v/>
      </c>
      <c r="H23" s="32"/>
    </row>
    <row r="24" customFormat="false" ht="18" hidden="false" customHeight="true" outlineLevel="0" collapsed="false">
      <c r="A24" s="26" t="str">
        <f aca="false">IF($B24="","",COUNTA($B$9:$B24))</f>
        <v/>
      </c>
      <c r="B24" s="27"/>
      <c r="C24" s="27"/>
      <c r="D24" s="28"/>
      <c r="E24" s="29" t="str">
        <f aca="false">IF($B24="","",IFERROR(VLOOKUP($B24&amp;"｜"&amp;$C24,資材マスタ!$E$4:$G$67,2,0),""))</f>
        <v/>
      </c>
      <c r="F24" s="30" t="str">
        <f aca="false">IF($B24="","",IFERROR(IF(VLOOKUP($B24&amp;"｜"&amp;$C24,資材マスタ!$E$4:$G$67,3,0)="","",VLOOKUP($B24&amp;"｜"&amp;$C24,資材マスタ!$E$4:$G$67,3,0)),""))</f>
        <v/>
      </c>
      <c r="G24" s="31" t="str">
        <f aca="false">IF(OR($D24="",$F24=""),"",ROUND($D24*$F24,0))</f>
        <v/>
      </c>
      <c r="H24" s="32"/>
    </row>
    <row r="25" customFormat="false" ht="18" hidden="false" customHeight="true" outlineLevel="0" collapsed="false">
      <c r="A25" s="26" t="str">
        <f aca="false">IF($B25="","",COUNTA($B$9:$B25))</f>
        <v/>
      </c>
      <c r="B25" s="27"/>
      <c r="C25" s="27"/>
      <c r="D25" s="28"/>
      <c r="E25" s="29" t="str">
        <f aca="false">IF($B25="","",IFERROR(VLOOKUP($B25&amp;"｜"&amp;$C25,資材マスタ!$E$4:$G$67,2,0),""))</f>
        <v/>
      </c>
      <c r="F25" s="30" t="str">
        <f aca="false">IF($B25="","",IFERROR(IF(VLOOKUP($B25&amp;"｜"&amp;$C25,資材マスタ!$E$4:$G$67,3,0)="","",VLOOKUP($B25&amp;"｜"&amp;$C25,資材マスタ!$E$4:$G$67,3,0)),""))</f>
        <v/>
      </c>
      <c r="G25" s="31" t="str">
        <f aca="false">IF(OR($D25="",$F25=""),"",ROUND($D25*$F25,0))</f>
        <v/>
      </c>
      <c r="H25" s="32"/>
    </row>
    <row r="26" customFormat="false" ht="18" hidden="false" customHeight="true" outlineLevel="0" collapsed="false">
      <c r="A26" s="26" t="str">
        <f aca="false">IF($B26="","",COUNTA($B$9:$B26))</f>
        <v/>
      </c>
      <c r="B26" s="27"/>
      <c r="C26" s="27"/>
      <c r="D26" s="28"/>
      <c r="E26" s="29" t="str">
        <f aca="false">IF($B26="","",IFERROR(VLOOKUP($B26&amp;"｜"&amp;$C26,資材マスタ!$E$4:$G$67,2,0),""))</f>
        <v/>
      </c>
      <c r="F26" s="30" t="str">
        <f aca="false">IF($B26="","",IFERROR(IF(VLOOKUP($B26&amp;"｜"&amp;$C26,資材マスタ!$E$4:$G$67,3,0)="","",VLOOKUP($B26&amp;"｜"&amp;$C26,資材マスタ!$E$4:$G$67,3,0)),""))</f>
        <v/>
      </c>
      <c r="G26" s="31" t="str">
        <f aca="false">IF(OR($D26="",$F26=""),"",ROUND($D26*$F26,0))</f>
        <v/>
      </c>
      <c r="H26" s="32"/>
    </row>
    <row r="27" customFormat="false" ht="18" hidden="false" customHeight="true" outlineLevel="0" collapsed="false">
      <c r="A27" s="26" t="str">
        <f aca="false">IF($B27="","",COUNTA($B$9:$B27))</f>
        <v/>
      </c>
      <c r="B27" s="27"/>
      <c r="C27" s="27"/>
      <c r="D27" s="28"/>
      <c r="E27" s="29" t="str">
        <f aca="false">IF($B27="","",IFERROR(VLOOKUP($B27&amp;"｜"&amp;$C27,資材マスタ!$E$4:$G$67,2,0),""))</f>
        <v/>
      </c>
      <c r="F27" s="30" t="str">
        <f aca="false">IF($B27="","",IFERROR(IF(VLOOKUP($B27&amp;"｜"&amp;$C27,資材マスタ!$E$4:$G$67,3,0)="","",VLOOKUP($B27&amp;"｜"&amp;$C27,資材マスタ!$E$4:$G$67,3,0)),""))</f>
        <v/>
      </c>
      <c r="G27" s="31" t="str">
        <f aca="false">IF(OR($D27="",$F27=""),"",ROUND($D27*$F27,0))</f>
        <v/>
      </c>
      <c r="H27" s="32"/>
    </row>
    <row r="28" customFormat="false" ht="18" hidden="false" customHeight="true" outlineLevel="0" collapsed="false">
      <c r="A28" s="26" t="str">
        <f aca="false">IF($B28="","",COUNTA($B$9:$B28))</f>
        <v/>
      </c>
      <c r="B28" s="27"/>
      <c r="C28" s="27"/>
      <c r="D28" s="28"/>
      <c r="E28" s="29" t="str">
        <f aca="false">IF($B28="","",IFERROR(VLOOKUP($B28&amp;"｜"&amp;$C28,資材マスタ!$E$4:$G$67,2,0),""))</f>
        <v/>
      </c>
      <c r="F28" s="30" t="str">
        <f aca="false">IF($B28="","",IFERROR(IF(VLOOKUP($B28&amp;"｜"&amp;$C28,資材マスタ!$E$4:$G$67,3,0)="","",VLOOKUP($B28&amp;"｜"&amp;$C28,資材マスタ!$E$4:$G$67,3,0)),""))</f>
        <v/>
      </c>
      <c r="G28" s="31" t="str">
        <f aca="false">IF(OR($D28="",$F28=""),"",ROUND($D28*$F28,0))</f>
        <v/>
      </c>
      <c r="H28" s="32"/>
    </row>
    <row r="29" customFormat="false" ht="18" hidden="false" customHeight="true" outlineLevel="0" collapsed="false">
      <c r="A29" s="26" t="str">
        <f aca="false">IF($B29="","",COUNTA($B$9:$B29))</f>
        <v/>
      </c>
      <c r="B29" s="27"/>
      <c r="C29" s="27"/>
      <c r="D29" s="28"/>
      <c r="E29" s="29" t="str">
        <f aca="false">IF($B29="","",IFERROR(VLOOKUP($B29&amp;"｜"&amp;$C29,資材マスタ!$E$4:$G$67,2,0),""))</f>
        <v/>
      </c>
      <c r="F29" s="30" t="str">
        <f aca="false">IF($B29="","",IFERROR(IF(VLOOKUP($B29&amp;"｜"&amp;$C29,資材マスタ!$E$4:$G$67,3,0)="","",VLOOKUP($B29&amp;"｜"&amp;$C29,資材マスタ!$E$4:$G$67,3,0)),""))</f>
        <v/>
      </c>
      <c r="G29" s="31" t="str">
        <f aca="false">IF(OR($D29="",$F29=""),"",ROUND($D29*$F29,0))</f>
        <v/>
      </c>
      <c r="H29" s="32"/>
    </row>
    <row r="30" customFormat="false" ht="18" hidden="false" customHeight="true" outlineLevel="0" collapsed="false">
      <c r="A30" s="26" t="str">
        <f aca="false">IF($B30="","",COUNTA($B$9:$B30))</f>
        <v/>
      </c>
      <c r="B30" s="27"/>
      <c r="C30" s="27"/>
      <c r="D30" s="28"/>
      <c r="E30" s="29" t="str">
        <f aca="false">IF($B30="","",IFERROR(VLOOKUP($B30&amp;"｜"&amp;$C30,資材マスタ!$E$4:$G$67,2,0),""))</f>
        <v/>
      </c>
      <c r="F30" s="30" t="str">
        <f aca="false">IF($B30="","",IFERROR(IF(VLOOKUP($B30&amp;"｜"&amp;$C30,資材マスタ!$E$4:$G$67,3,0)="","",VLOOKUP($B30&amp;"｜"&amp;$C30,資材マスタ!$E$4:$G$67,3,0)),""))</f>
        <v/>
      </c>
      <c r="G30" s="31" t="str">
        <f aca="false">IF(OR($D30="",$F30=""),"",ROUND($D30*$F30,0))</f>
        <v/>
      </c>
      <c r="H30" s="32"/>
    </row>
    <row r="31" customFormat="false" ht="18" hidden="false" customHeight="true" outlineLevel="0" collapsed="false">
      <c r="A31" s="26" t="str">
        <f aca="false">IF($B31="","",COUNTA($B$9:$B31))</f>
        <v/>
      </c>
      <c r="B31" s="27"/>
      <c r="C31" s="27"/>
      <c r="D31" s="28"/>
      <c r="E31" s="29" t="str">
        <f aca="false">IF($B31="","",IFERROR(VLOOKUP($B31&amp;"｜"&amp;$C31,資材マスタ!$E$4:$G$67,2,0),""))</f>
        <v/>
      </c>
      <c r="F31" s="30" t="str">
        <f aca="false">IF($B31="","",IFERROR(IF(VLOOKUP($B31&amp;"｜"&amp;$C31,資材マスタ!$E$4:$G$67,3,0)="","",VLOOKUP($B31&amp;"｜"&amp;$C31,資材マスタ!$E$4:$G$67,3,0)),""))</f>
        <v/>
      </c>
      <c r="G31" s="31" t="str">
        <f aca="false">IF(OR($D31="",$F31=""),"",ROUND($D31*$F31,0))</f>
        <v/>
      </c>
      <c r="H31" s="32"/>
    </row>
    <row r="32" customFormat="false" ht="18" hidden="false" customHeight="true" outlineLevel="0" collapsed="false">
      <c r="A32" s="26" t="str">
        <f aca="false">IF($B32="","",COUNTA($B$9:$B32))</f>
        <v/>
      </c>
      <c r="B32" s="27"/>
      <c r="C32" s="27"/>
      <c r="D32" s="28"/>
      <c r="E32" s="29" t="str">
        <f aca="false">IF($B32="","",IFERROR(VLOOKUP($B32&amp;"｜"&amp;$C32,資材マスタ!$E$4:$G$67,2,0),""))</f>
        <v/>
      </c>
      <c r="F32" s="30" t="str">
        <f aca="false">IF($B32="","",IFERROR(IF(VLOOKUP($B32&amp;"｜"&amp;$C32,資材マスタ!$E$4:$G$67,3,0)="","",VLOOKUP($B32&amp;"｜"&amp;$C32,資材マスタ!$E$4:$G$67,3,0)),""))</f>
        <v/>
      </c>
      <c r="G32" s="31" t="str">
        <f aca="false">IF(OR($D32="",$F32=""),"",ROUND($D32*$F32,0))</f>
        <v/>
      </c>
      <c r="H32" s="32"/>
    </row>
    <row r="33" customFormat="false" ht="18" hidden="false" customHeight="true" outlineLevel="0" collapsed="false">
      <c r="A33" s="26" t="str">
        <f aca="false">IF($B33="","",COUNTA($B$9:$B33))</f>
        <v/>
      </c>
      <c r="B33" s="27"/>
      <c r="C33" s="27"/>
      <c r="D33" s="28"/>
      <c r="E33" s="29" t="str">
        <f aca="false">IF($B33="","",IFERROR(VLOOKUP($B33&amp;"｜"&amp;$C33,資材マスタ!$E$4:$G$67,2,0),""))</f>
        <v/>
      </c>
      <c r="F33" s="30" t="str">
        <f aca="false">IF($B33="","",IFERROR(IF(VLOOKUP($B33&amp;"｜"&amp;$C33,資材マスタ!$E$4:$G$67,3,0)="","",VLOOKUP($B33&amp;"｜"&amp;$C33,資材マスタ!$E$4:$G$67,3,0)),""))</f>
        <v/>
      </c>
      <c r="G33" s="31" t="str">
        <f aca="false">IF(OR($D33="",$F33=""),"",ROUND($D33*$F33,0))</f>
        <v/>
      </c>
      <c r="H33" s="32"/>
    </row>
    <row r="34" customFormat="false" ht="18" hidden="false" customHeight="true" outlineLevel="0" collapsed="false">
      <c r="A34" s="26" t="str">
        <f aca="false">IF($B34="","",COUNTA($B$9:$B34))</f>
        <v/>
      </c>
      <c r="B34" s="27"/>
      <c r="C34" s="27"/>
      <c r="D34" s="28"/>
      <c r="E34" s="29" t="str">
        <f aca="false">IF($B34="","",IFERROR(VLOOKUP($B34&amp;"｜"&amp;$C34,資材マスタ!$E$4:$G$67,2,0),""))</f>
        <v/>
      </c>
      <c r="F34" s="30" t="str">
        <f aca="false">IF($B34="","",IFERROR(IF(VLOOKUP($B34&amp;"｜"&amp;$C34,資材マスタ!$E$4:$G$67,3,0)="","",VLOOKUP($B34&amp;"｜"&amp;$C34,資材マスタ!$E$4:$G$67,3,0)),""))</f>
        <v/>
      </c>
      <c r="G34" s="31" t="str">
        <f aca="false">IF(OR($D34="",$F34=""),"",ROUND($D34*$F34,0))</f>
        <v/>
      </c>
      <c r="H34" s="32"/>
    </row>
    <row r="35" customFormat="false" ht="18" hidden="false" customHeight="true" outlineLevel="0" collapsed="false">
      <c r="A35" s="26" t="str">
        <f aca="false">IF($B35="","",COUNTA($B$9:$B35))</f>
        <v/>
      </c>
      <c r="B35" s="27"/>
      <c r="C35" s="27"/>
      <c r="D35" s="28"/>
      <c r="E35" s="29" t="str">
        <f aca="false">IF($B35="","",IFERROR(VLOOKUP($B35&amp;"｜"&amp;$C35,資材マスタ!$E$4:$G$67,2,0),""))</f>
        <v/>
      </c>
      <c r="F35" s="30" t="str">
        <f aca="false">IF($B35="","",IFERROR(IF(VLOOKUP($B35&amp;"｜"&amp;$C35,資材マスタ!$E$4:$G$67,3,0)="","",VLOOKUP($B35&amp;"｜"&amp;$C35,資材マスタ!$E$4:$G$67,3,0)),""))</f>
        <v/>
      </c>
      <c r="G35" s="31" t="str">
        <f aca="false">IF(OR($D35="",$F35=""),"",ROUND($D35*$F35,0))</f>
        <v/>
      </c>
      <c r="H35" s="32"/>
    </row>
    <row r="36" customFormat="false" ht="18" hidden="false" customHeight="true" outlineLevel="0" collapsed="false">
      <c r="A36" s="26" t="str">
        <f aca="false">IF($B36="","",COUNTA($B$9:$B36))</f>
        <v/>
      </c>
      <c r="B36" s="27"/>
      <c r="C36" s="27"/>
      <c r="D36" s="28"/>
      <c r="E36" s="29" t="str">
        <f aca="false">IF($B36="","",IFERROR(VLOOKUP($B36&amp;"｜"&amp;$C36,資材マスタ!$E$4:$G$67,2,0),""))</f>
        <v/>
      </c>
      <c r="F36" s="30" t="str">
        <f aca="false">IF($B36="","",IFERROR(IF(VLOOKUP($B36&amp;"｜"&amp;$C36,資材マスタ!$E$4:$G$67,3,0)="","",VLOOKUP($B36&amp;"｜"&amp;$C36,資材マスタ!$E$4:$G$67,3,0)),""))</f>
        <v/>
      </c>
      <c r="G36" s="31" t="str">
        <f aca="false">IF(OR($D36="",$F36=""),"",ROUND($D36*$F36,0))</f>
        <v/>
      </c>
      <c r="H36" s="32"/>
    </row>
    <row r="37" customFormat="false" ht="18" hidden="false" customHeight="true" outlineLevel="0" collapsed="false">
      <c r="A37" s="26" t="str">
        <f aca="false">IF($B37="","",COUNTA($B$9:$B37))</f>
        <v/>
      </c>
      <c r="B37" s="27"/>
      <c r="C37" s="27"/>
      <c r="D37" s="28"/>
      <c r="E37" s="29" t="str">
        <f aca="false">IF($B37="","",IFERROR(VLOOKUP($B37&amp;"｜"&amp;$C37,資材マスタ!$E$4:$G$67,2,0),""))</f>
        <v/>
      </c>
      <c r="F37" s="30" t="str">
        <f aca="false">IF($B37="","",IFERROR(IF(VLOOKUP($B37&amp;"｜"&amp;$C37,資材マスタ!$E$4:$G$67,3,0)="","",VLOOKUP($B37&amp;"｜"&amp;$C37,資材マスタ!$E$4:$G$67,3,0)),""))</f>
        <v/>
      </c>
      <c r="G37" s="31" t="str">
        <f aca="false">IF(OR($D37="",$F37=""),"",ROUND($D37*$F37,0))</f>
        <v/>
      </c>
      <c r="H37" s="32"/>
    </row>
    <row r="38" customFormat="false" ht="18" hidden="false" customHeight="true" outlineLevel="0" collapsed="false">
      <c r="A38" s="33" t="str">
        <f aca="false">IF($B38="","",COUNTA($B$9:$B38))</f>
        <v/>
      </c>
      <c r="B38" s="34"/>
      <c r="C38" s="34"/>
      <c r="D38" s="35"/>
      <c r="E38" s="36" t="str">
        <f aca="false">IF($B38="","",IFERROR(VLOOKUP($B38&amp;"｜"&amp;$C38,資材マスタ!$E$4:$G$67,2,0),""))</f>
        <v/>
      </c>
      <c r="F38" s="37" t="str">
        <f aca="false">IF($B38="","",IFERROR(IF(VLOOKUP($B38&amp;"｜"&amp;$C38,資材マスタ!$E$4:$G$67,3,0)="","",VLOOKUP($B38&amp;"｜"&amp;$C38,資材マスタ!$E$4:$G$67,3,0)),""))</f>
        <v/>
      </c>
      <c r="G38" s="38" t="str">
        <f aca="false">IF(OR($D38="",$F38=""),"",ROUND($D38*$F38,0))</f>
        <v/>
      </c>
      <c r="H38" s="39"/>
    </row>
    <row r="39" customFormat="false" ht="19.5" hidden="false" customHeight="true" outlineLevel="0" collapsed="false">
      <c r="A39" s="9" t="s">
        <v>59</v>
      </c>
      <c r="B39" s="9"/>
      <c r="C39" s="9"/>
      <c r="D39" s="9"/>
      <c r="E39" s="9"/>
      <c r="F39" s="11" t="s">
        <v>60</v>
      </c>
      <c r="G39" s="40" t="str">
        <f aca="false">IF(SUM($G$9:$G$38)=0,"",SUM($G$9:$G$38))</f>
        <v/>
      </c>
      <c r="H39" s="41" t="str">
        <f aca="false">COUNTA($B$9:$B$38)&amp;" 品目"</f>
        <v>0 品目</v>
      </c>
    </row>
    <row r="40" customFormat="false" ht="19.5" hidden="false" customHeight="true" outlineLevel="0" collapsed="false">
      <c r="A40" s="14" t="s">
        <v>61</v>
      </c>
      <c r="B40" s="14"/>
      <c r="C40" s="14"/>
      <c r="D40" s="14"/>
      <c r="E40" s="14"/>
      <c r="F40" s="42" t="s">
        <v>62</v>
      </c>
      <c r="G40" s="43" t="str">
        <f aca="false">IF($G39="","",ROUND($G39*IFERROR(VLOOKUP($F40,資材マスタ!$I$4:$J$6,2,0),0),0))</f>
        <v/>
      </c>
      <c r="H40" s="44"/>
    </row>
    <row r="41" customFormat="false" ht="19.5" hidden="false" customHeight="true" outlineLevel="0" collapsed="false">
      <c r="A41" s="19" t="s">
        <v>63</v>
      </c>
      <c r="B41" s="19"/>
      <c r="C41" s="19"/>
      <c r="D41" s="19"/>
      <c r="E41" s="19"/>
      <c r="F41" s="19"/>
      <c r="G41" s="45" t="str">
        <f aca="false">IF($G39="","",$G39+$G40)</f>
        <v/>
      </c>
      <c r="H41" s="46"/>
    </row>
    <row r="43" customFormat="false" ht="15" hidden="false" customHeight="false" outlineLevel="0" collapsed="false">
      <c r="A43" s="47" t="s">
        <v>64</v>
      </c>
      <c r="B43" s="47"/>
      <c r="C43" s="47"/>
      <c r="D43" s="47"/>
      <c r="E43" s="47"/>
      <c r="F43" s="47"/>
      <c r="G43" s="47"/>
      <c r="H43" s="47"/>
    </row>
    <row r="44" customFormat="false" ht="45.75" hidden="false" customHeight="true" outlineLevel="0" collapsed="false">
      <c r="A44" s="48"/>
      <c r="B44" s="48"/>
      <c r="C44" s="48"/>
      <c r="D44" s="48"/>
      <c r="E44" s="48"/>
      <c r="F44" s="48"/>
      <c r="G44" s="48"/>
      <c r="H44" s="48"/>
    </row>
    <row r="46" customFormat="false" ht="18" hidden="false" customHeight="true" outlineLevel="0" collapsed="false">
      <c r="A46" s="9" t="s">
        <v>65</v>
      </c>
      <c r="B46" s="9"/>
      <c r="C46" s="9"/>
      <c r="D46" s="11" t="s">
        <v>66</v>
      </c>
      <c r="E46" s="11"/>
      <c r="F46" s="11"/>
      <c r="G46" s="49" t="s">
        <v>67</v>
      </c>
      <c r="H46" s="49"/>
    </row>
    <row r="47" customFormat="false" ht="45.75" hidden="false" customHeight="true" outlineLevel="0" collapsed="false">
      <c r="A47" s="50"/>
      <c r="B47" s="50"/>
      <c r="C47" s="50"/>
      <c r="D47" s="20"/>
      <c r="E47" s="20"/>
      <c r="F47" s="20"/>
      <c r="G47" s="22"/>
      <c r="H47" s="22"/>
    </row>
  </sheetData>
  <mergeCells count="22">
    <mergeCell ref="A1:H1"/>
    <mergeCell ref="A3:B3"/>
    <mergeCell ref="D3:E3"/>
    <mergeCell ref="A4:B4"/>
    <mergeCell ref="C4:F4"/>
    <mergeCell ref="A5:B5"/>
    <mergeCell ref="C5:F5"/>
    <mergeCell ref="A6:B6"/>
    <mergeCell ref="C6:F6"/>
    <mergeCell ref="A7:B7"/>
    <mergeCell ref="C7:D7"/>
    <mergeCell ref="A39:E39"/>
    <mergeCell ref="A40:E40"/>
    <mergeCell ref="A41:F41"/>
    <mergeCell ref="A43:H43"/>
    <mergeCell ref="A44:H44"/>
    <mergeCell ref="A46:C46"/>
    <mergeCell ref="D46:F46"/>
    <mergeCell ref="G46:H46"/>
    <mergeCell ref="A47:C47"/>
    <mergeCell ref="D47:F47"/>
    <mergeCell ref="G47:H47"/>
  </mergeCells>
  <conditionalFormatting sqref="H4">
    <cfRule type="expression" priority="2" aboveAverage="0" equalAverage="0" bottom="0" percent="0" rank="0" text="" dxfId="0">
      <formula>OR($H$4="至急",$H$4="翌日必着")</formula>
    </cfRule>
  </conditionalFormatting>
  <dataValidations count="5">
    <dataValidation allowBlank="true" errorStyle="stop" operator="between" showDropDown="false" showErrorMessage="false" showInputMessage="false" sqref="B9:B38" type="list">
      <formula1>資材マスタ!$A$4:$A$67</formula1>
      <formula2>0</formula2>
    </dataValidation>
    <dataValidation allowBlank="true" errorStyle="stop" operator="between" showDropDown="false" showErrorMessage="false" showInputMessage="false" sqref="C9:C38" type="list">
      <formula1>資材マスタ!$B$4:$B$67</formula1>
      <formula2>0</formula2>
    </dataValidation>
    <dataValidation allowBlank="true" errorStyle="stop" operator="between" showDropDown="false" showErrorMessage="false" showInputMessage="false" sqref="H4" type="list">
      <formula1>資材マスタ!$I$9:$I$12</formula1>
      <formula2>0</formula2>
    </dataValidation>
    <dataValidation allowBlank="true" errorStyle="stop" operator="between" showDropDown="false" showErrorMessage="false" showInputMessage="false" sqref="H5" type="list">
      <formula1>資材マスタ!$I$15:$I$19</formula1>
      <formula2>0</formula2>
    </dataValidation>
    <dataValidation allowBlank="true" errorStyle="stop" operator="between" showDropDown="false" showErrorMessage="false" showInputMessage="false" sqref="F40" type="list">
      <formula1>資材マスタ!$I$4:$I$6</formula1>
      <formula2>0</formula2>
    </dataValidation>
  </dataValidations>
  <printOptions headings="false" gridLines="false" gridLinesSet="true" horizontalCentered="true" verticalCentered="false"/>
  <pageMargins left="0.35" right="0.35" top="0.5" bottom="0.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7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24"/>
    <col collapsed="false" customWidth="true" hidden="false" outlineLevel="0" max="3" min="3" style="0" width="8"/>
    <col collapsed="false" customWidth="true" hidden="false" outlineLevel="0" max="4" min="4" style="0" width="13"/>
    <col collapsed="false" customWidth="true" hidden="true" outlineLevel="0" max="7" min="5" style="0" width="3"/>
    <col collapsed="false" customWidth="true" hidden="false" outlineLevel="0" max="8" min="8" style="0" width="3"/>
    <col collapsed="false" customWidth="true" hidden="false" outlineLevel="0" max="9" min="9" style="0" width="20"/>
    <col collapsed="false" customWidth="true" hidden="false" outlineLevel="0" max="10" min="10" style="0" width="8"/>
  </cols>
  <sheetData>
    <row r="1" customFormat="false" ht="19.7" hidden="false" customHeight="false" outlineLevel="0" collapsed="false">
      <c r="A1" s="1" t="s">
        <v>68</v>
      </c>
    </row>
    <row r="2" customFormat="false" ht="15" hidden="false" customHeight="false" outlineLevel="0" collapsed="false">
      <c r="A2" s="51" t="s">
        <v>69</v>
      </c>
      <c r="B2" s="51"/>
      <c r="C2" s="51"/>
      <c r="D2" s="51"/>
      <c r="E2" s="51"/>
    </row>
    <row r="3" customFormat="false" ht="15" hidden="false" customHeight="false" outlineLevel="0" collapsed="false">
      <c r="A3" s="52" t="s">
        <v>55</v>
      </c>
      <c r="B3" s="53" t="s">
        <v>56</v>
      </c>
      <c r="C3" s="53" t="s">
        <v>16</v>
      </c>
      <c r="D3" s="54" t="s">
        <v>70</v>
      </c>
      <c r="E3" s="53" t="s">
        <v>71</v>
      </c>
      <c r="F3" s="53" t="s">
        <v>16</v>
      </c>
      <c r="G3" s="53" t="s">
        <v>18</v>
      </c>
      <c r="I3" s="52" t="s">
        <v>72</v>
      </c>
      <c r="J3" s="54" t="s">
        <v>73</v>
      </c>
    </row>
    <row r="4" customFormat="false" ht="15" hidden="false" customHeight="false" outlineLevel="0" collapsed="false">
      <c r="A4" s="55" t="s">
        <v>74</v>
      </c>
      <c r="B4" s="27" t="s">
        <v>75</v>
      </c>
      <c r="C4" s="56" t="s">
        <v>76</v>
      </c>
      <c r="D4" s="57"/>
      <c r="E4" s="58" t="str">
        <f aca="false">$A4&amp;"｜"&amp;$B4</f>
        <v>IV電線｜1.6mm</v>
      </c>
      <c r="F4" s="58" t="str">
        <f aca="false">$C4</f>
        <v>m</v>
      </c>
      <c r="G4" s="58" t="str">
        <f aca="false">IF($D4="","",$D4)</f>
        <v/>
      </c>
      <c r="I4" s="59" t="s">
        <v>62</v>
      </c>
      <c r="J4" s="60" t="n">
        <v>0.1</v>
      </c>
    </row>
    <row r="5" customFormat="false" ht="15" hidden="false" customHeight="false" outlineLevel="0" collapsed="false">
      <c r="A5" s="55" t="s">
        <v>74</v>
      </c>
      <c r="B5" s="27" t="s">
        <v>77</v>
      </c>
      <c r="C5" s="56" t="s">
        <v>76</v>
      </c>
      <c r="D5" s="57"/>
      <c r="E5" s="58" t="str">
        <f aca="false">$A5&amp;"｜"&amp;$B5</f>
        <v>IV電線｜2.0mm</v>
      </c>
      <c r="F5" s="58" t="str">
        <f aca="false">$C5</f>
        <v>m</v>
      </c>
      <c r="G5" s="58" t="str">
        <f aca="false">IF($D5="","",$D5)</f>
        <v/>
      </c>
      <c r="I5" s="59" t="s">
        <v>78</v>
      </c>
      <c r="J5" s="60" t="n">
        <v>0.08</v>
      </c>
    </row>
    <row r="6" customFormat="false" ht="15" hidden="false" customHeight="false" outlineLevel="0" collapsed="false">
      <c r="A6" s="55" t="s">
        <v>74</v>
      </c>
      <c r="B6" s="27" t="s">
        <v>79</v>
      </c>
      <c r="C6" s="56" t="s">
        <v>76</v>
      </c>
      <c r="D6" s="57"/>
      <c r="E6" s="58" t="str">
        <f aca="false">$A6&amp;"｜"&amp;$B6</f>
        <v>IV電線｜2.6mm</v>
      </c>
      <c r="F6" s="58" t="str">
        <f aca="false">$C6</f>
        <v>m</v>
      </c>
      <c r="G6" s="58" t="str">
        <f aca="false">IF($D6="","",$D6)</f>
        <v/>
      </c>
      <c r="I6" s="61" t="s">
        <v>80</v>
      </c>
      <c r="J6" s="62" t="n">
        <v>0</v>
      </c>
    </row>
    <row r="7" customFormat="false" ht="15" hidden="false" customHeight="false" outlineLevel="0" collapsed="false">
      <c r="A7" s="55" t="s">
        <v>74</v>
      </c>
      <c r="B7" s="27" t="s">
        <v>81</v>
      </c>
      <c r="C7" s="56" t="s">
        <v>76</v>
      </c>
      <c r="D7" s="57"/>
      <c r="E7" s="58" t="str">
        <f aca="false">$A7&amp;"｜"&amp;$B7</f>
        <v>IV電線｜5.5sq</v>
      </c>
      <c r="F7" s="58" t="str">
        <f aca="false">$C7</f>
        <v>m</v>
      </c>
      <c r="G7" s="58" t="str">
        <f aca="false">IF($D7="","",$D7)</f>
        <v/>
      </c>
    </row>
    <row r="8" customFormat="false" ht="15" hidden="false" customHeight="false" outlineLevel="0" collapsed="false">
      <c r="A8" s="55" t="s">
        <v>82</v>
      </c>
      <c r="B8" s="63" t="s">
        <v>83</v>
      </c>
      <c r="C8" s="56" t="s">
        <v>76</v>
      </c>
      <c r="D8" s="57"/>
      <c r="E8" s="58" t="str">
        <f aca="false">$A8&amp;"｜"&amp;$B8</f>
        <v>IV電線（接地用）｜緑 5.5sq</v>
      </c>
      <c r="F8" s="58" t="str">
        <f aca="false">$C8</f>
        <v>m</v>
      </c>
      <c r="G8" s="58" t="str">
        <f aca="false">IF($D8="","",$D8)</f>
        <v/>
      </c>
      <c r="I8" s="64" t="s">
        <v>45</v>
      </c>
    </row>
    <row r="9" customFormat="false" ht="15" hidden="false" customHeight="false" outlineLevel="0" collapsed="false">
      <c r="A9" s="55" t="s">
        <v>84</v>
      </c>
      <c r="B9" s="27" t="s">
        <v>85</v>
      </c>
      <c r="C9" s="65" t="s">
        <v>86</v>
      </c>
      <c r="D9" s="57"/>
      <c r="E9" s="58" t="str">
        <f aca="false">$A9&amp;"｜"&amp;$B9</f>
        <v>VVFケーブル｜1.6mm×2C</v>
      </c>
      <c r="F9" s="58" t="str">
        <f aca="false">$C9</f>
        <v>巻</v>
      </c>
      <c r="G9" s="58" t="str">
        <f aca="false">IF($D9="","",$D9)</f>
        <v/>
      </c>
      <c r="I9" s="66" t="s">
        <v>46</v>
      </c>
    </row>
    <row r="10" customFormat="false" ht="15" hidden="false" customHeight="false" outlineLevel="0" collapsed="false">
      <c r="A10" s="55" t="s">
        <v>84</v>
      </c>
      <c r="B10" s="27" t="s">
        <v>87</v>
      </c>
      <c r="C10" s="65" t="s">
        <v>86</v>
      </c>
      <c r="D10" s="57"/>
      <c r="E10" s="58" t="str">
        <f aca="false">$A10&amp;"｜"&amp;$B10</f>
        <v>VVFケーブル｜1.6mm×3C</v>
      </c>
      <c r="F10" s="58" t="str">
        <f aca="false">$C10</f>
        <v>巻</v>
      </c>
      <c r="G10" s="58" t="str">
        <f aca="false">IF($D10="","",$D10)</f>
        <v/>
      </c>
      <c r="I10" s="66" t="s">
        <v>88</v>
      </c>
    </row>
    <row r="11" customFormat="false" ht="15" hidden="false" customHeight="false" outlineLevel="0" collapsed="false">
      <c r="A11" s="55" t="s">
        <v>84</v>
      </c>
      <c r="B11" s="27" t="s">
        <v>89</v>
      </c>
      <c r="C11" s="65" t="s">
        <v>86</v>
      </c>
      <c r="D11" s="57"/>
      <c r="E11" s="58" t="str">
        <f aca="false">$A11&amp;"｜"&amp;$B11</f>
        <v>VVFケーブル｜2.0mm×2C</v>
      </c>
      <c r="F11" s="58" t="str">
        <f aca="false">$C11</f>
        <v>巻</v>
      </c>
      <c r="G11" s="58" t="str">
        <f aca="false">IF($D11="","",$D11)</f>
        <v/>
      </c>
      <c r="I11" s="66" t="s">
        <v>90</v>
      </c>
    </row>
    <row r="12" customFormat="false" ht="15" hidden="false" customHeight="false" outlineLevel="0" collapsed="false">
      <c r="A12" s="55" t="s">
        <v>84</v>
      </c>
      <c r="B12" s="27" t="s">
        <v>91</v>
      </c>
      <c r="C12" s="65" t="s">
        <v>86</v>
      </c>
      <c r="D12" s="57"/>
      <c r="E12" s="58" t="str">
        <f aca="false">$A12&amp;"｜"&amp;$B12</f>
        <v>VVFケーブル｜2.0mm×3C</v>
      </c>
      <c r="F12" s="58" t="str">
        <f aca="false">$C12</f>
        <v>巻</v>
      </c>
      <c r="G12" s="58" t="str">
        <f aca="false">IF($D12="","",$D12)</f>
        <v/>
      </c>
      <c r="I12" s="67" t="s">
        <v>92</v>
      </c>
    </row>
    <row r="13" customFormat="false" ht="15" hidden="false" customHeight="false" outlineLevel="0" collapsed="false">
      <c r="A13" s="55" t="s">
        <v>93</v>
      </c>
      <c r="B13" s="27" t="s">
        <v>94</v>
      </c>
      <c r="C13" s="56" t="s">
        <v>76</v>
      </c>
      <c r="D13" s="57"/>
      <c r="E13" s="58" t="str">
        <f aca="false">$A13&amp;"｜"&amp;$B13</f>
        <v>CVケーブル｜5.5sq×3C</v>
      </c>
      <c r="F13" s="58" t="str">
        <f aca="false">$C13</f>
        <v>m</v>
      </c>
      <c r="G13" s="58" t="str">
        <f aca="false">IF($D13="","",$D13)</f>
        <v/>
      </c>
    </row>
    <row r="14" customFormat="false" ht="15" hidden="false" customHeight="false" outlineLevel="0" collapsed="false">
      <c r="A14" s="55" t="s">
        <v>93</v>
      </c>
      <c r="B14" s="27" t="s">
        <v>95</v>
      </c>
      <c r="C14" s="56" t="s">
        <v>76</v>
      </c>
      <c r="D14" s="57"/>
      <c r="E14" s="58" t="str">
        <f aca="false">$A14&amp;"｜"&amp;$B14</f>
        <v>CVケーブル｜14sq×3C</v>
      </c>
      <c r="F14" s="58" t="str">
        <f aca="false">$C14</f>
        <v>m</v>
      </c>
      <c r="G14" s="58" t="str">
        <f aca="false">IF($D14="","",$D14)</f>
        <v/>
      </c>
      <c r="I14" s="64" t="s">
        <v>48</v>
      </c>
    </row>
    <row r="15" customFormat="false" ht="15" hidden="false" customHeight="false" outlineLevel="0" collapsed="false">
      <c r="A15" s="55" t="s">
        <v>96</v>
      </c>
      <c r="B15" s="27" t="s">
        <v>97</v>
      </c>
      <c r="C15" s="56" t="s">
        <v>76</v>
      </c>
      <c r="D15" s="57"/>
      <c r="E15" s="58" t="str">
        <f aca="false">$A15&amp;"｜"&amp;$B15</f>
        <v>CVTケーブル｜38sq×3C</v>
      </c>
      <c r="F15" s="58" t="str">
        <f aca="false">$C15</f>
        <v>m</v>
      </c>
      <c r="G15" s="58" t="str">
        <f aca="false">IF($D15="","",$D15)</f>
        <v/>
      </c>
      <c r="I15" s="66" t="s">
        <v>49</v>
      </c>
    </row>
    <row r="16" customFormat="false" ht="15" hidden="false" customHeight="false" outlineLevel="0" collapsed="false">
      <c r="A16" s="55" t="s">
        <v>96</v>
      </c>
      <c r="B16" s="27" t="s">
        <v>98</v>
      </c>
      <c r="C16" s="56" t="s">
        <v>76</v>
      </c>
      <c r="D16" s="57"/>
      <c r="E16" s="58" t="str">
        <f aca="false">$A16&amp;"｜"&amp;$B16</f>
        <v>CVTケーブル｜60sq×3C</v>
      </c>
      <c r="F16" s="58" t="str">
        <f aca="false">$C16</f>
        <v>m</v>
      </c>
      <c r="G16" s="58" t="str">
        <f aca="false">IF($D16="","",$D16)</f>
        <v/>
      </c>
      <c r="I16" s="66" t="s">
        <v>99</v>
      </c>
    </row>
    <row r="17" customFormat="false" ht="15" hidden="false" customHeight="false" outlineLevel="0" collapsed="false">
      <c r="A17" s="55" t="s">
        <v>100</v>
      </c>
      <c r="B17" s="27" t="s">
        <v>101</v>
      </c>
      <c r="C17" s="56" t="s">
        <v>76</v>
      </c>
      <c r="D17" s="57"/>
      <c r="E17" s="58" t="str">
        <f aca="false">$A17&amp;"｜"&amp;$B17</f>
        <v>KIVケーブル｜14sq</v>
      </c>
      <c r="F17" s="58" t="str">
        <f aca="false">$C17</f>
        <v>m</v>
      </c>
      <c r="G17" s="58" t="str">
        <f aca="false">IF($D17="","",$D17)</f>
        <v/>
      </c>
      <c r="I17" s="66" t="s">
        <v>102</v>
      </c>
    </row>
    <row r="18" customFormat="false" ht="15" hidden="false" customHeight="false" outlineLevel="0" collapsed="false">
      <c r="A18" s="55" t="s">
        <v>103</v>
      </c>
      <c r="B18" s="27" t="s">
        <v>104</v>
      </c>
      <c r="C18" s="56" t="s">
        <v>76</v>
      </c>
      <c r="D18" s="57"/>
      <c r="E18" s="58" t="str">
        <f aca="false">$A18&amp;"｜"&amp;$B18</f>
        <v>CVVケーブル｜2sq×4C</v>
      </c>
      <c r="F18" s="58" t="str">
        <f aca="false">$C18</f>
        <v>m</v>
      </c>
      <c r="G18" s="58" t="str">
        <f aca="false">IF($D18="","",$D18)</f>
        <v/>
      </c>
      <c r="I18" s="66" t="s">
        <v>105</v>
      </c>
    </row>
    <row r="19" customFormat="false" ht="15" hidden="false" customHeight="false" outlineLevel="0" collapsed="false">
      <c r="A19" s="55" t="s">
        <v>106</v>
      </c>
      <c r="B19" s="27" t="s">
        <v>107</v>
      </c>
      <c r="C19" s="65" t="s">
        <v>108</v>
      </c>
      <c r="D19" s="57"/>
      <c r="E19" s="58" t="str">
        <f aca="false">$A19&amp;"｜"&amp;$B19</f>
        <v>LANケーブル｜Cat6 UTP</v>
      </c>
      <c r="F19" s="58" t="str">
        <f aca="false">$C19</f>
        <v>箱</v>
      </c>
      <c r="G19" s="58" t="str">
        <f aca="false">IF($D19="","",$D19)</f>
        <v/>
      </c>
      <c r="I19" s="67" t="s">
        <v>109</v>
      </c>
    </row>
    <row r="20" customFormat="false" ht="15" hidden="false" customHeight="false" outlineLevel="0" collapsed="false">
      <c r="A20" s="68" t="s">
        <v>110</v>
      </c>
      <c r="B20" s="27" t="s">
        <v>111</v>
      </c>
      <c r="C20" s="65" t="s">
        <v>112</v>
      </c>
      <c r="D20" s="57"/>
      <c r="E20" s="58" t="str">
        <f aca="false">$A20&amp;"｜"&amp;$B20</f>
        <v>ねじなし電線管｜E19</v>
      </c>
      <c r="F20" s="58" t="str">
        <f aca="false">$C20</f>
        <v>本</v>
      </c>
      <c r="G20" s="58" t="str">
        <f aca="false">IF($D20="","",$D20)</f>
        <v/>
      </c>
    </row>
    <row r="21" customFormat="false" ht="15" hidden="false" customHeight="false" outlineLevel="0" collapsed="false">
      <c r="A21" s="68" t="s">
        <v>110</v>
      </c>
      <c r="B21" s="27" t="s">
        <v>113</v>
      </c>
      <c r="C21" s="65" t="s">
        <v>112</v>
      </c>
      <c r="D21" s="57"/>
      <c r="E21" s="58" t="str">
        <f aca="false">$A21&amp;"｜"&amp;$B21</f>
        <v>ねじなし電線管｜E25</v>
      </c>
      <c r="F21" s="58" t="str">
        <f aca="false">$C21</f>
        <v>本</v>
      </c>
      <c r="G21" s="58" t="str">
        <f aca="false">IF($D21="","",$D21)</f>
        <v/>
      </c>
      <c r="I21" s="64" t="s">
        <v>16</v>
      </c>
    </row>
    <row r="22" customFormat="false" ht="15" hidden="false" customHeight="false" outlineLevel="0" collapsed="false">
      <c r="A22" s="68" t="s">
        <v>110</v>
      </c>
      <c r="B22" s="27" t="s">
        <v>114</v>
      </c>
      <c r="C22" s="65" t="s">
        <v>112</v>
      </c>
      <c r="D22" s="57"/>
      <c r="E22" s="58" t="str">
        <f aca="false">$A22&amp;"｜"&amp;$B22</f>
        <v>ねじなし電線管｜E31</v>
      </c>
      <c r="F22" s="58" t="str">
        <f aca="false">$C22</f>
        <v>本</v>
      </c>
      <c r="G22" s="58" t="str">
        <f aca="false">IF($D22="","",$D22)</f>
        <v/>
      </c>
      <c r="I22" s="69" t="s">
        <v>76</v>
      </c>
    </row>
    <row r="23" customFormat="false" ht="15" hidden="false" customHeight="false" outlineLevel="0" collapsed="false">
      <c r="A23" s="55" t="s">
        <v>115</v>
      </c>
      <c r="B23" s="27" t="s">
        <v>116</v>
      </c>
      <c r="C23" s="65" t="s">
        <v>86</v>
      </c>
      <c r="D23" s="57"/>
      <c r="E23" s="58" t="str">
        <f aca="false">$A23&amp;"｜"&amp;$B23</f>
        <v>PF管｜16mm</v>
      </c>
      <c r="F23" s="58" t="str">
        <f aca="false">$C23</f>
        <v>巻</v>
      </c>
      <c r="G23" s="58" t="str">
        <f aca="false">IF($D23="","",$D23)</f>
        <v/>
      </c>
      <c r="I23" s="70" t="s">
        <v>112</v>
      </c>
    </row>
    <row r="24" customFormat="false" ht="15" hidden="false" customHeight="false" outlineLevel="0" collapsed="false">
      <c r="A24" s="55" t="s">
        <v>115</v>
      </c>
      <c r="B24" s="27" t="s">
        <v>117</v>
      </c>
      <c r="C24" s="65" t="s">
        <v>86</v>
      </c>
      <c r="D24" s="57"/>
      <c r="E24" s="58" t="str">
        <f aca="false">$A24&amp;"｜"&amp;$B24</f>
        <v>PF管｜22mm</v>
      </c>
      <c r="F24" s="58" t="str">
        <f aca="false">$C24</f>
        <v>巻</v>
      </c>
      <c r="G24" s="58" t="str">
        <f aca="false">IF($D24="","",$D24)</f>
        <v/>
      </c>
      <c r="I24" s="70" t="s">
        <v>118</v>
      </c>
    </row>
    <row r="25" customFormat="false" ht="15" hidden="false" customHeight="false" outlineLevel="0" collapsed="false">
      <c r="A25" s="55" t="s">
        <v>119</v>
      </c>
      <c r="B25" s="27" t="s">
        <v>116</v>
      </c>
      <c r="C25" s="65" t="s">
        <v>112</v>
      </c>
      <c r="D25" s="57"/>
      <c r="E25" s="58" t="str">
        <f aca="false">$A25&amp;"｜"&amp;$B25</f>
        <v>VE管｜16mm</v>
      </c>
      <c r="F25" s="58" t="str">
        <f aca="false">$C25</f>
        <v>本</v>
      </c>
      <c r="G25" s="58" t="str">
        <f aca="false">IF($D25="","",$D25)</f>
        <v/>
      </c>
      <c r="I25" s="70" t="s">
        <v>120</v>
      </c>
    </row>
    <row r="26" customFormat="false" ht="15" hidden="false" customHeight="false" outlineLevel="0" collapsed="false">
      <c r="A26" s="55" t="s">
        <v>119</v>
      </c>
      <c r="B26" s="27" t="s">
        <v>117</v>
      </c>
      <c r="C26" s="65" t="s">
        <v>112</v>
      </c>
      <c r="D26" s="57"/>
      <c r="E26" s="58" t="str">
        <f aca="false">$A26&amp;"｜"&amp;$B26</f>
        <v>VE管｜22mm</v>
      </c>
      <c r="F26" s="58" t="str">
        <f aca="false">$C26</f>
        <v>本</v>
      </c>
      <c r="G26" s="58" t="str">
        <f aca="false">IF($D26="","",$D26)</f>
        <v/>
      </c>
      <c r="I26" s="70" t="s">
        <v>86</v>
      </c>
    </row>
    <row r="27" customFormat="false" ht="15" hidden="false" customHeight="false" outlineLevel="0" collapsed="false">
      <c r="A27" s="55" t="s">
        <v>121</v>
      </c>
      <c r="B27" s="27" t="s">
        <v>122</v>
      </c>
      <c r="C27" s="65" t="s">
        <v>112</v>
      </c>
      <c r="D27" s="57"/>
      <c r="E27" s="58" t="str">
        <f aca="false">$A27&amp;"｜"&amp;$B27</f>
        <v>HIVE管｜28mm</v>
      </c>
      <c r="F27" s="58" t="str">
        <f aca="false">$C27</f>
        <v>本</v>
      </c>
      <c r="G27" s="58" t="str">
        <f aca="false">IF($D27="","",$D27)</f>
        <v/>
      </c>
      <c r="I27" s="70" t="s">
        <v>108</v>
      </c>
    </row>
    <row r="28" customFormat="false" ht="15" hidden="false" customHeight="false" outlineLevel="0" collapsed="false">
      <c r="A28" s="68" t="s">
        <v>123</v>
      </c>
      <c r="B28" s="27" t="s">
        <v>113</v>
      </c>
      <c r="C28" s="65" t="s">
        <v>118</v>
      </c>
      <c r="D28" s="57"/>
      <c r="E28" s="58" t="str">
        <f aca="false">$A28&amp;"｜"&amp;$B28</f>
        <v>ノーマルベンド｜E25</v>
      </c>
      <c r="F28" s="58" t="str">
        <f aca="false">$C28</f>
        <v>個</v>
      </c>
      <c r="G28" s="58" t="str">
        <f aca="false">IF($D28="","",$D28)</f>
        <v/>
      </c>
      <c r="I28" s="70" t="s">
        <v>124</v>
      </c>
    </row>
    <row r="29" customFormat="false" ht="15" hidden="false" customHeight="false" outlineLevel="0" collapsed="false">
      <c r="A29" s="68" t="s">
        <v>125</v>
      </c>
      <c r="B29" s="27" t="s">
        <v>111</v>
      </c>
      <c r="C29" s="65" t="s">
        <v>118</v>
      </c>
      <c r="D29" s="57"/>
      <c r="E29" s="58" t="str">
        <f aca="false">$A29&amp;"｜"&amp;$B29</f>
        <v>カップリング｜E19</v>
      </c>
      <c r="F29" s="58" t="str">
        <f aca="false">$C29</f>
        <v>個</v>
      </c>
      <c r="G29" s="58" t="str">
        <f aca="false">IF($D29="","",$D29)</f>
        <v/>
      </c>
      <c r="I29" s="70" t="s">
        <v>126</v>
      </c>
    </row>
    <row r="30" customFormat="false" ht="15" hidden="false" customHeight="false" outlineLevel="0" collapsed="false">
      <c r="A30" s="68" t="s">
        <v>127</v>
      </c>
      <c r="B30" s="27" t="s">
        <v>111</v>
      </c>
      <c r="C30" s="65" t="s">
        <v>118</v>
      </c>
      <c r="D30" s="57"/>
      <c r="E30" s="58" t="str">
        <f aca="false">$A30&amp;"｜"&amp;$B30</f>
        <v>ボックスコネクタ｜E19</v>
      </c>
      <c r="F30" s="58" t="str">
        <f aca="false">$C30</f>
        <v>個</v>
      </c>
      <c r="G30" s="58" t="str">
        <f aca="false">IF($D30="","",$D30)</f>
        <v/>
      </c>
      <c r="I30" s="70" t="s">
        <v>128</v>
      </c>
    </row>
    <row r="31" customFormat="false" ht="15" hidden="false" customHeight="false" outlineLevel="0" collapsed="false">
      <c r="A31" s="55" t="s">
        <v>129</v>
      </c>
      <c r="B31" s="27" t="s">
        <v>116</v>
      </c>
      <c r="C31" s="65" t="s">
        <v>118</v>
      </c>
      <c r="D31" s="57"/>
      <c r="E31" s="58" t="str">
        <f aca="false">$A31&amp;"｜"&amp;$B31</f>
        <v>PFコネクタ｜16mm</v>
      </c>
      <c r="F31" s="58" t="str">
        <f aca="false">$C31</f>
        <v>個</v>
      </c>
      <c r="G31" s="58" t="str">
        <f aca="false">IF($D31="","",$D31)</f>
        <v/>
      </c>
      <c r="I31" s="70" t="s">
        <v>130</v>
      </c>
    </row>
    <row r="32" customFormat="false" ht="15" hidden="false" customHeight="false" outlineLevel="0" collapsed="false">
      <c r="A32" s="68" t="s">
        <v>131</v>
      </c>
      <c r="B32" s="27" t="s">
        <v>111</v>
      </c>
      <c r="C32" s="65" t="s">
        <v>118</v>
      </c>
      <c r="D32" s="57"/>
      <c r="E32" s="58" t="str">
        <f aca="false">$A32&amp;"｜"&amp;$B32</f>
        <v>サドル｜E19</v>
      </c>
      <c r="F32" s="58" t="str">
        <f aca="false">$C32</f>
        <v>個</v>
      </c>
      <c r="G32" s="58" t="str">
        <f aca="false">IF($D32="","",$D32)</f>
        <v/>
      </c>
      <c r="I32" s="70" t="s">
        <v>132</v>
      </c>
    </row>
    <row r="33" customFormat="false" ht="15" hidden="false" customHeight="false" outlineLevel="0" collapsed="false">
      <c r="A33" s="68" t="s">
        <v>133</v>
      </c>
      <c r="B33" s="27" t="s">
        <v>134</v>
      </c>
      <c r="C33" s="65" t="s">
        <v>118</v>
      </c>
      <c r="D33" s="57"/>
      <c r="E33" s="58" t="str">
        <f aca="false">$A33&amp;"｜"&amp;$B33</f>
        <v>パイラック｜1/2</v>
      </c>
      <c r="F33" s="58" t="str">
        <f aca="false">$C33</f>
        <v>個</v>
      </c>
      <c r="G33" s="58" t="str">
        <f aca="false">IF($D33="","",$D33)</f>
        <v/>
      </c>
      <c r="I33" s="69" t="s">
        <v>135</v>
      </c>
    </row>
    <row r="34" customFormat="false" ht="15" hidden="false" customHeight="false" outlineLevel="0" collapsed="false">
      <c r="A34" s="68" t="s">
        <v>136</v>
      </c>
      <c r="B34" s="63" t="s">
        <v>137</v>
      </c>
      <c r="C34" s="65" t="s">
        <v>118</v>
      </c>
      <c r="D34" s="57"/>
      <c r="E34" s="58" t="str">
        <f aca="false">$A34&amp;"｜"&amp;$B34</f>
        <v>アウトレットボックス｜中形四角 深型</v>
      </c>
      <c r="F34" s="58" t="str">
        <f aca="false">$C34</f>
        <v>個</v>
      </c>
      <c r="G34" s="58" t="str">
        <f aca="false">IF($D34="","",$D34)</f>
        <v/>
      </c>
      <c r="I34" s="70" t="s">
        <v>138</v>
      </c>
    </row>
    <row r="35" customFormat="false" ht="15" hidden="false" customHeight="false" outlineLevel="0" collapsed="false">
      <c r="A35" s="68" t="s">
        <v>139</v>
      </c>
      <c r="B35" s="27" t="s">
        <v>140</v>
      </c>
      <c r="C35" s="65" t="s">
        <v>118</v>
      </c>
      <c r="D35" s="57"/>
      <c r="E35" s="58" t="str">
        <f aca="false">$A35&amp;"｜"&amp;$B35</f>
        <v>スイッチボックス｜1個用 塗代付</v>
      </c>
      <c r="F35" s="58" t="str">
        <f aca="false">$C35</f>
        <v>個</v>
      </c>
      <c r="G35" s="58" t="str">
        <f aca="false">IF($D35="","",$D35)</f>
        <v/>
      </c>
      <c r="I35" s="71" t="s">
        <v>141</v>
      </c>
    </row>
    <row r="36" customFormat="false" ht="15" hidden="false" customHeight="false" outlineLevel="0" collapsed="false">
      <c r="A36" s="68" t="s">
        <v>142</v>
      </c>
      <c r="B36" s="27" t="s">
        <v>143</v>
      </c>
      <c r="C36" s="65" t="s">
        <v>118</v>
      </c>
      <c r="D36" s="57"/>
      <c r="E36" s="58" t="str">
        <f aca="false">$A36&amp;"｜"&amp;$B36</f>
        <v>プルボックス｜300×300×200</v>
      </c>
      <c r="F36" s="58" t="str">
        <f aca="false">$C36</f>
        <v>個</v>
      </c>
      <c r="G36" s="58" t="str">
        <f aca="false">IF($D36="","",$D36)</f>
        <v/>
      </c>
    </row>
    <row r="37" customFormat="false" ht="15" hidden="false" customHeight="false" outlineLevel="0" collapsed="false">
      <c r="A37" s="68" t="s">
        <v>144</v>
      </c>
      <c r="B37" s="63" t="s">
        <v>145</v>
      </c>
      <c r="C37" s="65" t="s">
        <v>118</v>
      </c>
      <c r="D37" s="57"/>
      <c r="E37" s="58" t="str">
        <f aca="false">$A37&amp;"｜"&amp;$B37</f>
        <v>埋込スイッチ｜片切 3路</v>
      </c>
      <c r="F37" s="58" t="str">
        <f aca="false">$C37</f>
        <v>個</v>
      </c>
      <c r="G37" s="58" t="str">
        <f aca="false">IF($D37="","",$D37)</f>
        <v/>
      </c>
    </row>
    <row r="38" customFormat="false" ht="15" hidden="false" customHeight="false" outlineLevel="0" collapsed="false">
      <c r="A38" s="68" t="s">
        <v>146</v>
      </c>
      <c r="B38" s="27" t="s">
        <v>147</v>
      </c>
      <c r="C38" s="65" t="s">
        <v>118</v>
      </c>
      <c r="D38" s="57"/>
      <c r="E38" s="58" t="str">
        <f aca="false">$A38&amp;"｜"&amp;$B38</f>
        <v>埋込コンセント｜2口 接地付</v>
      </c>
      <c r="F38" s="58" t="str">
        <f aca="false">$C38</f>
        <v>個</v>
      </c>
      <c r="G38" s="58" t="str">
        <f aca="false">IF($D38="","",$D38)</f>
        <v/>
      </c>
    </row>
    <row r="39" customFormat="false" ht="15" hidden="false" customHeight="false" outlineLevel="0" collapsed="false">
      <c r="A39" s="68" t="s">
        <v>148</v>
      </c>
      <c r="B39" s="27" t="s">
        <v>149</v>
      </c>
      <c r="C39" s="65" t="s">
        <v>120</v>
      </c>
      <c r="D39" s="57"/>
      <c r="E39" s="58" t="str">
        <f aca="false">$A39&amp;"｜"&amp;$B39</f>
        <v>コンセントプレート｜2連用</v>
      </c>
      <c r="F39" s="58" t="str">
        <f aca="false">$C39</f>
        <v>枚</v>
      </c>
      <c r="G39" s="58" t="str">
        <f aca="false">IF($D39="","",$D39)</f>
        <v/>
      </c>
    </row>
    <row r="40" customFormat="false" ht="15" hidden="false" customHeight="false" outlineLevel="0" collapsed="false">
      <c r="A40" s="68" t="s">
        <v>150</v>
      </c>
      <c r="B40" s="27" t="s">
        <v>151</v>
      </c>
      <c r="C40" s="65" t="s">
        <v>118</v>
      </c>
      <c r="D40" s="57"/>
      <c r="E40" s="58" t="str">
        <f aca="false">$A40&amp;"｜"&amp;$B40</f>
        <v>防水コンセント｜15A 接地付</v>
      </c>
      <c r="F40" s="58" t="str">
        <f aca="false">$C40</f>
        <v>個</v>
      </c>
      <c r="G40" s="58" t="str">
        <f aca="false">IF($D40="","",$D40)</f>
        <v/>
      </c>
    </row>
    <row r="41" customFormat="false" ht="15" hidden="false" customHeight="false" outlineLevel="0" collapsed="false">
      <c r="A41" s="68" t="s">
        <v>152</v>
      </c>
      <c r="B41" s="27" t="s">
        <v>113</v>
      </c>
      <c r="C41" s="65" t="s">
        <v>118</v>
      </c>
      <c r="D41" s="57"/>
      <c r="E41" s="58" t="str">
        <f aca="false">$A41&amp;"｜"&amp;$B41</f>
        <v>絶縁ブッシング｜E25</v>
      </c>
      <c r="F41" s="58" t="str">
        <f aca="false">$C41</f>
        <v>個</v>
      </c>
      <c r="G41" s="58" t="str">
        <f aca="false">IF($D41="","",$D41)</f>
        <v/>
      </c>
    </row>
    <row r="42" customFormat="false" ht="15" hidden="false" customHeight="false" outlineLevel="0" collapsed="false">
      <c r="A42" s="68" t="s">
        <v>153</v>
      </c>
      <c r="B42" s="27" t="s">
        <v>154</v>
      </c>
      <c r="C42" s="56" t="s">
        <v>76</v>
      </c>
      <c r="D42" s="57"/>
      <c r="E42" s="58" t="str">
        <f aca="false">$A42&amp;"｜"&amp;$B42</f>
        <v>ケーブルラック｜200mm 幅</v>
      </c>
      <c r="F42" s="58" t="str">
        <f aca="false">$C42</f>
        <v>m</v>
      </c>
      <c r="G42" s="58" t="str">
        <f aca="false">IF($D42="","",$D42)</f>
        <v/>
      </c>
    </row>
    <row r="43" customFormat="false" ht="15" hidden="false" customHeight="false" outlineLevel="0" collapsed="false">
      <c r="A43" s="68" t="s">
        <v>155</v>
      </c>
      <c r="B43" s="63" t="s">
        <v>156</v>
      </c>
      <c r="C43" s="65" t="s">
        <v>128</v>
      </c>
      <c r="D43" s="57"/>
      <c r="E43" s="58" t="str">
        <f aca="false">$A43&amp;"｜"&amp;$B43</f>
        <v>ケーブルラック支持金具｜天吊り用</v>
      </c>
      <c r="F43" s="58" t="str">
        <f aca="false">$C43</f>
        <v>組</v>
      </c>
      <c r="G43" s="58" t="str">
        <f aca="false">IF($D43="","",$D43)</f>
        <v/>
      </c>
    </row>
    <row r="44" customFormat="false" ht="15" hidden="false" customHeight="false" outlineLevel="0" collapsed="false">
      <c r="A44" s="68" t="s">
        <v>157</v>
      </c>
      <c r="B44" s="27" t="s">
        <v>158</v>
      </c>
      <c r="C44" s="65" t="s">
        <v>112</v>
      </c>
      <c r="D44" s="57"/>
      <c r="E44" s="58" t="str">
        <f aca="false">$A44&amp;"｜"&amp;$B44</f>
        <v>全ねじボルト｜W3/8×1m</v>
      </c>
      <c r="F44" s="58" t="str">
        <f aca="false">$C44</f>
        <v>本</v>
      </c>
      <c r="G44" s="58" t="str">
        <f aca="false">IF($D44="","",$D44)</f>
        <v/>
      </c>
    </row>
    <row r="45" customFormat="false" ht="15" hidden="false" customHeight="false" outlineLevel="0" collapsed="false">
      <c r="A45" s="68" t="s">
        <v>159</v>
      </c>
      <c r="B45" s="27" t="s">
        <v>160</v>
      </c>
      <c r="C45" s="65" t="s">
        <v>118</v>
      </c>
      <c r="D45" s="57"/>
      <c r="E45" s="58" t="str">
        <f aca="false">$A45&amp;"｜"&amp;$B45</f>
        <v>インサート｜W3/8</v>
      </c>
      <c r="F45" s="58" t="str">
        <f aca="false">$C45</f>
        <v>個</v>
      </c>
      <c r="G45" s="58" t="str">
        <f aca="false">IF($D45="","",$D45)</f>
        <v/>
      </c>
    </row>
    <row r="46" customFormat="false" ht="15" hidden="false" customHeight="false" outlineLevel="0" collapsed="false">
      <c r="A46" s="68" t="s">
        <v>161</v>
      </c>
      <c r="B46" s="27" t="s">
        <v>160</v>
      </c>
      <c r="C46" s="65" t="s">
        <v>130</v>
      </c>
      <c r="D46" s="57"/>
      <c r="E46" s="58" t="str">
        <f aca="false">$A46&amp;"｜"&amp;$B46</f>
        <v>ナット・ワッシャ｜W3/8</v>
      </c>
      <c r="F46" s="58" t="str">
        <f aca="false">$C46</f>
        <v>袋</v>
      </c>
      <c r="G46" s="58" t="str">
        <f aca="false">IF($D46="","",$D46)</f>
        <v/>
      </c>
    </row>
    <row r="47" customFormat="false" ht="15" hidden="false" customHeight="false" outlineLevel="0" collapsed="false">
      <c r="A47" s="68" t="s">
        <v>162</v>
      </c>
      <c r="B47" s="27" t="s">
        <v>163</v>
      </c>
      <c r="C47" s="65" t="s">
        <v>130</v>
      </c>
      <c r="D47" s="57"/>
      <c r="E47" s="58" t="str">
        <f aca="false">$A47&amp;"｜"&amp;$B47</f>
        <v>アンカーボルト｜M8×50</v>
      </c>
      <c r="F47" s="58" t="str">
        <f aca="false">$C47</f>
        <v>袋</v>
      </c>
      <c r="G47" s="58" t="str">
        <f aca="false">IF($D47="","",$D47)</f>
        <v/>
      </c>
    </row>
    <row r="48" customFormat="false" ht="15" hidden="false" customHeight="false" outlineLevel="0" collapsed="false">
      <c r="A48" s="68" t="s">
        <v>164</v>
      </c>
      <c r="B48" s="27" t="s">
        <v>165</v>
      </c>
      <c r="C48" s="65" t="s">
        <v>112</v>
      </c>
      <c r="D48" s="57"/>
      <c r="E48" s="58" t="str">
        <f aca="false">$A48&amp;"｜"&amp;$B48</f>
        <v>チャンネル鋼｜C-40×20</v>
      </c>
      <c r="F48" s="58" t="str">
        <f aca="false">$C48</f>
        <v>本</v>
      </c>
      <c r="G48" s="58" t="str">
        <f aca="false">IF($D48="","",$D48)</f>
        <v/>
      </c>
    </row>
    <row r="49" customFormat="false" ht="15" hidden="false" customHeight="false" outlineLevel="0" collapsed="false">
      <c r="A49" s="68" t="s">
        <v>166</v>
      </c>
      <c r="B49" s="27" t="s">
        <v>160</v>
      </c>
      <c r="C49" s="65" t="s">
        <v>118</v>
      </c>
      <c r="D49" s="57"/>
      <c r="E49" s="58" t="str">
        <f aca="false">$A49&amp;"｜"&amp;$B49</f>
        <v>吊りボルト用ハンガー｜W3/8</v>
      </c>
      <c r="F49" s="58" t="str">
        <f aca="false">$C49</f>
        <v>個</v>
      </c>
      <c r="G49" s="58" t="str">
        <f aca="false">IF($D49="","",$D49)</f>
        <v/>
      </c>
    </row>
    <row r="50" customFormat="false" ht="15" hidden="false" customHeight="false" outlineLevel="0" collapsed="false">
      <c r="A50" s="68" t="s">
        <v>167</v>
      </c>
      <c r="B50" s="63" t="s">
        <v>168</v>
      </c>
      <c r="C50" s="65" t="s">
        <v>138</v>
      </c>
      <c r="D50" s="57"/>
      <c r="E50" s="58" t="str">
        <f aca="false">$A50&amp;"｜"&amp;$B50</f>
        <v>住宅用分電盤｜主幹50A 20回路</v>
      </c>
      <c r="F50" s="58" t="str">
        <f aca="false">$C50</f>
        <v>面</v>
      </c>
      <c r="G50" s="58" t="str">
        <f aca="false">IF($D50="","",$D50)</f>
        <v/>
      </c>
    </row>
    <row r="51" customFormat="false" ht="15" hidden="false" customHeight="false" outlineLevel="0" collapsed="false">
      <c r="A51" s="68" t="s">
        <v>169</v>
      </c>
      <c r="B51" s="27" t="s">
        <v>170</v>
      </c>
      <c r="C51" s="65" t="s">
        <v>118</v>
      </c>
      <c r="D51" s="57"/>
      <c r="E51" s="58" t="str">
        <f aca="false">$A51&amp;"｜"&amp;$B51</f>
        <v>配線用遮断器｜3P30A</v>
      </c>
      <c r="F51" s="58" t="str">
        <f aca="false">$C51</f>
        <v>個</v>
      </c>
      <c r="G51" s="58" t="str">
        <f aca="false">IF($D51="","",$D51)</f>
        <v/>
      </c>
    </row>
    <row r="52" customFormat="false" ht="15" hidden="false" customHeight="false" outlineLevel="0" collapsed="false">
      <c r="A52" s="68" t="s">
        <v>171</v>
      </c>
      <c r="B52" s="27" t="s">
        <v>172</v>
      </c>
      <c r="C52" s="65" t="s">
        <v>118</v>
      </c>
      <c r="D52" s="57"/>
      <c r="E52" s="58" t="str">
        <f aca="false">$A52&amp;"｜"&amp;$B52</f>
        <v>漏電遮断器｜3P30A 30mA</v>
      </c>
      <c r="F52" s="58" t="str">
        <f aca="false">$C52</f>
        <v>個</v>
      </c>
      <c r="G52" s="58" t="str">
        <f aca="false">IF($D52="","",$D52)</f>
        <v/>
      </c>
    </row>
    <row r="53" customFormat="false" ht="15" hidden="false" customHeight="false" outlineLevel="0" collapsed="false">
      <c r="A53" s="68" t="s">
        <v>173</v>
      </c>
      <c r="B53" s="27" t="s">
        <v>174</v>
      </c>
      <c r="C53" s="65" t="s">
        <v>118</v>
      </c>
      <c r="D53" s="57"/>
      <c r="E53" s="58" t="str">
        <f aca="false">$A53&amp;"｜"&amp;$B53</f>
        <v>端子台｜20A 12P</v>
      </c>
      <c r="F53" s="58" t="str">
        <f aca="false">$C53</f>
        <v>個</v>
      </c>
      <c r="G53" s="58" t="str">
        <f aca="false">IF($D53="","",$D53)</f>
        <v/>
      </c>
    </row>
    <row r="54" customFormat="false" ht="15" hidden="false" customHeight="false" outlineLevel="0" collapsed="false">
      <c r="A54" s="68" t="s">
        <v>175</v>
      </c>
      <c r="B54" s="27" t="s">
        <v>176</v>
      </c>
      <c r="C54" s="65" t="s">
        <v>118</v>
      </c>
      <c r="D54" s="57"/>
      <c r="E54" s="58" t="str">
        <f aca="false">$A54&amp;"｜"&amp;$B54</f>
        <v>接地端子箱｜D種用</v>
      </c>
      <c r="F54" s="58" t="str">
        <f aca="false">$C54</f>
        <v>個</v>
      </c>
      <c r="G54" s="58" t="str">
        <f aca="false">IF($D54="","",$D54)</f>
        <v/>
      </c>
    </row>
    <row r="55" customFormat="false" ht="15" hidden="false" customHeight="false" outlineLevel="0" collapsed="false">
      <c r="A55" s="55" t="s">
        <v>177</v>
      </c>
      <c r="B55" s="27" t="s">
        <v>178</v>
      </c>
      <c r="C55" s="65" t="s">
        <v>126</v>
      </c>
      <c r="D55" s="57"/>
      <c r="E55" s="58" t="str">
        <f aca="false">$A55&amp;"｜"&amp;$B55</f>
        <v>LEDベースライト｜40形 逆富士</v>
      </c>
      <c r="F55" s="58" t="str">
        <f aca="false">$C55</f>
        <v>台</v>
      </c>
      <c r="G55" s="58" t="str">
        <f aca="false">IF($D55="","",$D55)</f>
        <v/>
      </c>
    </row>
    <row r="56" customFormat="false" ht="15" hidden="false" customHeight="false" outlineLevel="0" collapsed="false">
      <c r="A56" s="55" t="s">
        <v>179</v>
      </c>
      <c r="B56" s="27" t="s">
        <v>180</v>
      </c>
      <c r="C56" s="65" t="s">
        <v>126</v>
      </c>
      <c r="D56" s="57"/>
      <c r="E56" s="58" t="str">
        <f aca="false">$A56&amp;"｜"&amp;$B56</f>
        <v>LEDダウンライト｜φ100 電球色</v>
      </c>
      <c r="F56" s="58" t="str">
        <f aca="false">$C56</f>
        <v>台</v>
      </c>
      <c r="G56" s="58" t="str">
        <f aca="false">IF($D56="","",$D56)</f>
        <v/>
      </c>
    </row>
    <row r="57" customFormat="false" ht="15" hidden="false" customHeight="false" outlineLevel="0" collapsed="false">
      <c r="A57" s="68" t="s">
        <v>181</v>
      </c>
      <c r="B57" s="27" t="s">
        <v>182</v>
      </c>
      <c r="C57" s="65" t="s">
        <v>126</v>
      </c>
      <c r="D57" s="57"/>
      <c r="E57" s="58" t="str">
        <f aca="false">$A57&amp;"｜"&amp;$B57</f>
        <v>非常用照明｜30分形</v>
      </c>
      <c r="F57" s="58" t="str">
        <f aca="false">$C57</f>
        <v>台</v>
      </c>
      <c r="G57" s="58" t="str">
        <f aca="false">IF($D57="","",$D57)</f>
        <v/>
      </c>
    </row>
    <row r="58" customFormat="false" ht="15" hidden="false" customHeight="false" outlineLevel="0" collapsed="false">
      <c r="A58" s="68" t="s">
        <v>183</v>
      </c>
      <c r="B58" s="27" t="s">
        <v>184</v>
      </c>
      <c r="C58" s="65" t="s">
        <v>86</v>
      </c>
      <c r="D58" s="57"/>
      <c r="E58" s="58" t="str">
        <f aca="false">$A58&amp;"｜"&amp;$B58</f>
        <v>ビニルテープ｜19mm 黒</v>
      </c>
      <c r="F58" s="58" t="str">
        <f aca="false">$C58</f>
        <v>巻</v>
      </c>
      <c r="G58" s="58" t="str">
        <f aca="false">IF($D58="","",$D58)</f>
        <v/>
      </c>
    </row>
    <row r="59" customFormat="false" ht="15" hidden="false" customHeight="false" outlineLevel="0" collapsed="false">
      <c r="A59" s="68" t="s">
        <v>185</v>
      </c>
      <c r="B59" s="27" t="s">
        <v>186</v>
      </c>
      <c r="C59" s="65" t="s">
        <v>86</v>
      </c>
      <c r="D59" s="57"/>
      <c r="E59" s="58" t="str">
        <f aca="false">$A59&amp;"｜"&amp;$B59</f>
        <v>自己融着テープ｜19mm</v>
      </c>
      <c r="F59" s="58" t="str">
        <f aca="false">$C59</f>
        <v>巻</v>
      </c>
      <c r="G59" s="58" t="str">
        <f aca="false">IF($D59="","",$D59)</f>
        <v/>
      </c>
    </row>
    <row r="60" customFormat="false" ht="15" hidden="false" customHeight="false" outlineLevel="0" collapsed="false">
      <c r="A60" s="68" t="s">
        <v>187</v>
      </c>
      <c r="B60" s="27" t="s">
        <v>188</v>
      </c>
      <c r="C60" s="65" t="s">
        <v>130</v>
      </c>
      <c r="D60" s="57"/>
      <c r="E60" s="58" t="str">
        <f aca="false">$A60&amp;"｜"&amp;$B60</f>
        <v>圧着端子｜R5.5-4</v>
      </c>
      <c r="F60" s="58" t="str">
        <f aca="false">$C60</f>
        <v>袋</v>
      </c>
      <c r="G60" s="58" t="str">
        <f aca="false">IF($D60="","",$D60)</f>
        <v/>
      </c>
    </row>
    <row r="61" customFormat="false" ht="15" hidden="false" customHeight="false" outlineLevel="0" collapsed="false">
      <c r="A61" s="68" t="s">
        <v>189</v>
      </c>
      <c r="B61" s="63" t="s">
        <v>190</v>
      </c>
      <c r="C61" s="65" t="s">
        <v>108</v>
      </c>
      <c r="D61" s="57"/>
      <c r="E61" s="58" t="str">
        <f aca="false">$A61&amp;"｜"&amp;$B61</f>
        <v>圧着スリーブ｜リングスリーブ 中</v>
      </c>
      <c r="F61" s="58" t="str">
        <f aca="false">$C61</f>
        <v>箱</v>
      </c>
      <c r="G61" s="58" t="str">
        <f aca="false">IF($D61="","",$D61)</f>
        <v/>
      </c>
    </row>
    <row r="62" customFormat="false" ht="15" hidden="false" customHeight="false" outlineLevel="0" collapsed="false">
      <c r="A62" s="68" t="s">
        <v>191</v>
      </c>
      <c r="B62" s="27" t="s">
        <v>192</v>
      </c>
      <c r="C62" s="65" t="s">
        <v>108</v>
      </c>
      <c r="D62" s="57"/>
      <c r="E62" s="58" t="str">
        <f aca="false">$A62&amp;"｜"&amp;$B62</f>
        <v>差込形コネクタ｜3本用</v>
      </c>
      <c r="F62" s="58" t="str">
        <f aca="false">$C62</f>
        <v>箱</v>
      </c>
      <c r="G62" s="58" t="str">
        <f aca="false">IF($D62="","",$D62)</f>
        <v/>
      </c>
    </row>
    <row r="63" customFormat="false" ht="15" hidden="false" customHeight="false" outlineLevel="0" collapsed="false">
      <c r="A63" s="68" t="s">
        <v>193</v>
      </c>
      <c r="B63" s="27" t="s">
        <v>194</v>
      </c>
      <c r="C63" s="65" t="s">
        <v>108</v>
      </c>
      <c r="D63" s="57"/>
      <c r="E63" s="58" t="str">
        <f aca="false">$A63&amp;"｜"&amp;$B63</f>
        <v>ステップル｜1.6×2C用</v>
      </c>
      <c r="F63" s="58" t="str">
        <f aca="false">$C63</f>
        <v>箱</v>
      </c>
      <c r="G63" s="58" t="str">
        <f aca="false">IF($D63="","",$D63)</f>
        <v/>
      </c>
    </row>
    <row r="64" customFormat="false" ht="15" hidden="false" customHeight="false" outlineLevel="0" collapsed="false">
      <c r="A64" s="68" t="s">
        <v>195</v>
      </c>
      <c r="B64" s="27" t="s">
        <v>196</v>
      </c>
      <c r="C64" s="65" t="s">
        <v>130</v>
      </c>
      <c r="D64" s="57"/>
      <c r="E64" s="58" t="str">
        <f aca="false">$A64&amp;"｜"&amp;$B64</f>
        <v>インシュロック｜200mm</v>
      </c>
      <c r="F64" s="58" t="str">
        <f aca="false">$C64</f>
        <v>袋</v>
      </c>
      <c r="G64" s="58" t="str">
        <f aca="false">IF($D64="","",$D64)</f>
        <v/>
      </c>
    </row>
    <row r="65" customFormat="false" ht="15" hidden="false" customHeight="false" outlineLevel="0" collapsed="false">
      <c r="A65" s="68" t="s">
        <v>197</v>
      </c>
      <c r="B65" s="63" t="s">
        <v>198</v>
      </c>
      <c r="C65" s="65" t="s">
        <v>86</v>
      </c>
      <c r="D65" s="57"/>
      <c r="E65" s="58" t="str">
        <f aca="false">$A65&amp;"｜"&amp;$B65</f>
        <v>マーキングチューブ｜ホワイト</v>
      </c>
      <c r="F65" s="58" t="str">
        <f aca="false">$C65</f>
        <v>巻</v>
      </c>
      <c r="G65" s="58" t="str">
        <f aca="false">IF($D65="","",$D65)</f>
        <v/>
      </c>
    </row>
    <row r="66" customFormat="false" ht="15" hidden="false" customHeight="false" outlineLevel="0" collapsed="false">
      <c r="A66" s="68" t="s">
        <v>199</v>
      </c>
      <c r="B66" s="63" t="s">
        <v>200</v>
      </c>
      <c r="C66" s="65" t="s">
        <v>128</v>
      </c>
      <c r="D66" s="57"/>
      <c r="E66" s="58" t="str">
        <f aca="false">$A66&amp;"｜"&amp;$B66</f>
        <v>配線マーカー｜数字セット</v>
      </c>
      <c r="F66" s="58" t="str">
        <f aca="false">$C66</f>
        <v>組</v>
      </c>
      <c r="G66" s="58" t="str">
        <f aca="false">IF($D66="","",$D66)</f>
        <v/>
      </c>
    </row>
    <row r="67" customFormat="false" ht="15" hidden="false" customHeight="false" outlineLevel="0" collapsed="false">
      <c r="A67" s="72" t="s">
        <v>201</v>
      </c>
      <c r="B67" s="34" t="s">
        <v>202</v>
      </c>
      <c r="C67" s="73" t="s">
        <v>135</v>
      </c>
      <c r="D67" s="74"/>
      <c r="E67" s="58" t="str">
        <f aca="false">$A67&amp;"｜"&amp;$B67</f>
        <v>ウエス｜—</v>
      </c>
      <c r="F67" s="58" t="str">
        <f aca="false">$C67</f>
        <v>kg</v>
      </c>
      <c r="G67" s="58" t="str">
        <f aca="false">IF($D67="","",$D67)</f>
        <v/>
      </c>
    </row>
    <row r="69" customFormat="false" ht="15" hidden="false" customHeight="true" outlineLevel="0" collapsed="false">
      <c r="A69" s="75" t="s">
        <v>203</v>
      </c>
      <c r="B69" s="75"/>
      <c r="C69" s="75"/>
      <c r="D69" s="75"/>
    </row>
    <row r="70" customFormat="false" ht="15" hidden="false" customHeight="false" outlineLevel="0" collapsed="false">
      <c r="A70" s="75"/>
      <c r="B70" s="75"/>
      <c r="C70" s="75"/>
      <c r="D70" s="75"/>
    </row>
  </sheetData>
  <mergeCells count="2">
    <mergeCell ref="A2:E2"/>
    <mergeCell ref="A69:D70"/>
  </mergeCells>
  <printOptions headings="false" gridLines="false" gridLinesSet="true" horizontalCentered="true" verticalCentered="false"/>
  <pageMargins left="0.35" right="0.35" top="0.5" bottom="0.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1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24"/>
    <col collapsed="false" customWidth="true" hidden="false" outlineLevel="0" max="3" min="3" style="0" width="22"/>
    <col collapsed="false" customWidth="true" hidden="false" outlineLevel="0" max="4" min="4" style="0" width="10"/>
    <col collapsed="false" customWidth="true" hidden="false" outlineLevel="0" max="5" min="5" style="0" width="8"/>
    <col collapsed="false" customWidth="true" hidden="false" outlineLevel="0" max="6" min="6" style="0" width="12"/>
    <col collapsed="false" customWidth="true" hidden="false" outlineLevel="0" max="7" min="7" style="0" width="13"/>
    <col collapsed="false" customWidth="true" hidden="false" outlineLevel="0" max="8" min="8" style="0" width="26"/>
  </cols>
  <sheetData>
    <row r="1" customFormat="false" ht="17.15" hidden="false" customHeight="false" outlineLevel="0" collapsed="false">
      <c r="A1" s="76" t="s">
        <v>204</v>
      </c>
      <c r="B1" s="76"/>
      <c r="C1" s="76"/>
      <c r="D1" s="76"/>
      <c r="E1" s="76"/>
      <c r="F1" s="76"/>
      <c r="G1" s="76"/>
      <c r="H1" s="76"/>
    </row>
    <row r="3" customFormat="false" ht="24" hidden="false" customHeight="true" outlineLevel="0" collapsed="false">
      <c r="A3" s="23" t="s">
        <v>14</v>
      </c>
      <c r="B3" s="24" t="s">
        <v>55</v>
      </c>
      <c r="C3" s="24" t="s">
        <v>56</v>
      </c>
      <c r="D3" s="24" t="s">
        <v>57</v>
      </c>
      <c r="E3" s="24" t="s">
        <v>16</v>
      </c>
      <c r="F3" s="24" t="s">
        <v>18</v>
      </c>
      <c r="G3" s="24" t="s">
        <v>20</v>
      </c>
      <c r="H3" s="25" t="s">
        <v>58</v>
      </c>
    </row>
    <row r="4" customFormat="false" ht="15" hidden="false" customHeight="false" outlineLevel="0" collapsed="false">
      <c r="A4" s="77" t="n">
        <v>1</v>
      </c>
      <c r="B4" s="27" t="s">
        <v>84</v>
      </c>
      <c r="C4" s="27" t="s">
        <v>85</v>
      </c>
      <c r="D4" s="28" t="n">
        <v>5</v>
      </c>
      <c r="E4" s="65" t="s">
        <v>86</v>
      </c>
      <c r="F4" s="30" t="n">
        <v>8200</v>
      </c>
      <c r="G4" s="30" t="n">
        <v>41000</v>
      </c>
      <c r="H4" s="32" t="s">
        <v>205</v>
      </c>
    </row>
    <row r="5" customFormat="false" ht="15" hidden="false" customHeight="false" outlineLevel="0" collapsed="false">
      <c r="A5" s="77" t="n">
        <v>2</v>
      </c>
      <c r="B5" s="27" t="s">
        <v>84</v>
      </c>
      <c r="C5" s="27" t="s">
        <v>91</v>
      </c>
      <c r="D5" s="28" t="n">
        <v>2</v>
      </c>
      <c r="E5" s="65" t="s">
        <v>86</v>
      </c>
      <c r="F5" s="30" t="n">
        <v>15800</v>
      </c>
      <c r="G5" s="30" t="n">
        <v>31600</v>
      </c>
      <c r="H5" s="78" t="s">
        <v>206</v>
      </c>
    </row>
    <row r="6" customFormat="false" ht="15" hidden="false" customHeight="false" outlineLevel="0" collapsed="false">
      <c r="A6" s="77" t="n">
        <v>3</v>
      </c>
      <c r="B6" s="63" t="s">
        <v>110</v>
      </c>
      <c r="C6" s="27" t="s">
        <v>111</v>
      </c>
      <c r="D6" s="28" t="n">
        <v>30</v>
      </c>
      <c r="E6" s="65" t="s">
        <v>112</v>
      </c>
      <c r="F6" s="30" t="n">
        <v>620</v>
      </c>
      <c r="G6" s="30" t="n">
        <v>18600</v>
      </c>
      <c r="H6" s="78"/>
    </row>
    <row r="7" customFormat="false" ht="15" hidden="false" customHeight="false" outlineLevel="0" collapsed="false">
      <c r="A7" s="77" t="n">
        <v>4</v>
      </c>
      <c r="B7" s="63" t="s">
        <v>136</v>
      </c>
      <c r="C7" s="63" t="s">
        <v>137</v>
      </c>
      <c r="D7" s="28" t="n">
        <v>40</v>
      </c>
      <c r="E7" s="65" t="s">
        <v>118</v>
      </c>
      <c r="F7" s="30" t="n">
        <v>210</v>
      </c>
      <c r="G7" s="30" t="n">
        <v>8400</v>
      </c>
      <c r="H7" s="78"/>
    </row>
    <row r="8" customFormat="false" ht="15" hidden="false" customHeight="false" outlineLevel="0" collapsed="false">
      <c r="A8" s="77" t="n">
        <v>5</v>
      </c>
      <c r="B8" s="63" t="s">
        <v>146</v>
      </c>
      <c r="C8" s="27" t="s">
        <v>147</v>
      </c>
      <c r="D8" s="28" t="n">
        <v>25</v>
      </c>
      <c r="E8" s="65" t="s">
        <v>118</v>
      </c>
      <c r="F8" s="30" t="n">
        <v>480</v>
      </c>
      <c r="G8" s="30" t="n">
        <v>12000</v>
      </c>
      <c r="H8" s="78" t="s">
        <v>207</v>
      </c>
    </row>
    <row r="9" customFormat="false" ht="15" hidden="false" customHeight="false" outlineLevel="0" collapsed="false">
      <c r="A9" s="79" t="n">
        <v>6</v>
      </c>
      <c r="B9" s="80" t="s">
        <v>190</v>
      </c>
      <c r="C9" s="80" t="s">
        <v>189</v>
      </c>
      <c r="D9" s="35" t="n">
        <v>2</v>
      </c>
      <c r="E9" s="81" t="s">
        <v>108</v>
      </c>
      <c r="F9" s="37" t="n">
        <v>1900</v>
      </c>
      <c r="G9" s="37" t="n">
        <v>3800</v>
      </c>
      <c r="H9" s="82" t="s">
        <v>208</v>
      </c>
    </row>
    <row r="11" customFormat="false" ht="15" hidden="false" customHeight="true" outlineLevel="0" collapsed="false">
      <c r="A11" s="75" t="s">
        <v>209</v>
      </c>
      <c r="B11" s="75"/>
      <c r="C11" s="75"/>
      <c r="D11" s="75"/>
      <c r="E11" s="75"/>
      <c r="F11" s="75"/>
      <c r="G11" s="75"/>
      <c r="H11" s="75"/>
    </row>
    <row r="12" customFormat="false" ht="15" hidden="false" customHeight="false" outlineLevel="0" collapsed="false">
      <c r="A12" s="75"/>
      <c r="B12" s="75"/>
      <c r="C12" s="75"/>
      <c r="D12" s="75"/>
      <c r="E12" s="75"/>
      <c r="F12" s="75"/>
      <c r="G12" s="75"/>
      <c r="H12" s="75"/>
    </row>
    <row r="13" customFormat="false" ht="15" hidden="false" customHeight="false" outlineLevel="0" collapsed="false">
      <c r="A13" s="75"/>
      <c r="B13" s="75"/>
      <c r="C13" s="75"/>
      <c r="D13" s="75"/>
      <c r="E13" s="75"/>
      <c r="F13" s="75"/>
      <c r="G13" s="75"/>
      <c r="H13" s="75"/>
    </row>
  </sheetData>
  <mergeCells count="2">
    <mergeCell ref="A1:H1"/>
    <mergeCell ref="A11:H13"/>
  </mergeCells>
  <printOptions headings="false" gridLines="false" gridLinesSet="true" horizontalCentered="true" verticalCentered="false"/>
  <pageMargins left="0.35" right="0.35" top="0.5" bottom="0.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2026-09-02T01:24:46Z</dcterms:created>
  <dc:creator>openpyxl</dc:creator>
  <dc:description/>
  <dc:language>en-US</dc:language>
  <cp:lastModifiedBy/>
  <dcterms:modified xsi:type="dcterms:W3CDTF">2026-09-02T01:24:46Z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